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E42" i="4689"/>
  <c r="F38" i="4689"/>
  <c r="G38" i="4689"/>
  <c r="H38" i="4689"/>
  <c r="E38" i="4689"/>
  <c r="V19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J30" i="4689"/>
  <c r="J24" i="4688" s="1"/>
  <c r="J36" i="4689"/>
  <c r="AO24" i="4688" s="1"/>
  <c r="J32" i="4689"/>
  <c r="U24" i="4688" s="1"/>
  <c r="J16" i="4689"/>
  <c r="AF15" i="4688" s="1"/>
  <c r="J14" i="4689"/>
  <c r="U15" i="4688" s="1"/>
  <c r="J13" i="4689"/>
  <c r="P15" i="4688" s="1"/>
  <c r="J10" i="4689"/>
  <c r="D15" i="4688" s="1"/>
  <c r="AM23" i="4688"/>
  <c r="CA20" i="4688" s="1"/>
  <c r="AO23" i="4688"/>
  <c r="CC20" i="4688" s="1"/>
  <c r="AH23" i="4688"/>
  <c r="BV20" i="4688" s="1"/>
  <c r="AJ23" i="4688"/>
  <c r="BX20" i="4688" s="1"/>
  <c r="AL23" i="4688"/>
  <c r="BZ20" i="4688" s="1"/>
  <c r="AN23" i="4688"/>
  <c r="CB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Z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I33" i="4688"/>
  <c r="BW21" i="4688" s="1"/>
  <c r="AH33" i="4688"/>
  <c r="BV21" i="4688" s="1"/>
  <c r="AL33" i="4688"/>
  <c r="BZ21" i="4688" s="1"/>
  <c r="AM33" i="4688"/>
  <c r="CA21" i="4688" s="1"/>
  <c r="AK33" i="4688"/>
  <c r="BY21" i="4688" s="1"/>
  <c r="AO33" i="4688"/>
  <c r="CC21" i="4688" s="1"/>
  <c r="AJ33" i="4688"/>
  <c r="BX21" i="4688" s="1"/>
  <c r="I33" i="4688"/>
  <c r="AY21" i="4688" s="1"/>
  <c r="W33" i="4688"/>
  <c r="BL21" i="4688" s="1"/>
  <c r="H33" i="4688"/>
  <c r="AX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U30" i="4688"/>
  <c r="P30" i="4688"/>
  <c r="Z30" i="4688"/>
  <c r="G30" i="4688"/>
  <c r="D30" i="4688"/>
  <c r="J30" i="4688"/>
  <c r="AK25" i="4688"/>
  <c r="AF25" i="4688"/>
  <c r="AO25" i="4688"/>
  <c r="U25" i="4688"/>
  <c r="Z25" i="4688"/>
  <c r="P25" i="4688"/>
  <c r="G25" i="4688"/>
  <c r="D25" i="4688"/>
  <c r="J25" i="4688"/>
  <c r="AK16" i="4688"/>
  <c r="AF16" i="4688"/>
  <c r="AO16" i="4688"/>
  <c r="U16" i="4688"/>
  <c r="P16" i="4688"/>
  <c r="Z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<sst xmlns="http://schemas.openxmlformats.org/spreadsheetml/2006/main" count="681" uniqueCount="154">
  <si>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</si>
  <si>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</si>
  <si>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</si>
  <si>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</si>
  <si>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</si>
  <si>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</si>
  <si>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</si>
  <si>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</si>
  <si>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</si>
  <si>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</si>
  <si>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</si>
  <si>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</si>
  <si>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</si>
  <si>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</si>
  <si>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</si>
  <si>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</si>
  <si>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</si>
  <si>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</si>
  <si>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</si>
  <si>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</si>
  <si>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</si>
  <si>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</si>
  <si>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</si>
  <si>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</si>
  <si>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</si>
  <si>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</si>
  <si>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</si>
  <si>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</si>
  <si>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</si>
  <si>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</si>
  <si>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</si>
  <si>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</si>
  <si>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</si>
  <si>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</si>
  <si>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</si>
  <si>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</si>
  <si>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</si>
  <si>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</si>
  <si>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</si>
  <si>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</si>
  <si>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</si>
  <si>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</si>
  <si>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</si>
  <si>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</si>
  <si>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</si>
  <si>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</si>
  <si>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</si>
  <si>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</si>
  <si>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</si>
  <si>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</si>
  <si>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</si>
  <si>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</si>
  <si>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</si>
  <si>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</si>
  <si>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</si>
  <si>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</si>
  <si>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</si>
  <si>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</si>
  <si>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</si>
  <si>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</si>
  <si>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</si>
  <si>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</si>
  <si>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</si>
  <si>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</si>
  <si>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</si>
  <si>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</si>
  <si>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</si>
  <si>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</si>
  <si>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</si>
  <si>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</si>
  <si>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</si>
  <si>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</si>
  <si>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</si>
  <si>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</si>
  <si>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</si>
  <si>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</si>
  <si>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</si>
  <si>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</si>
  <si>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</si>
  <si>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</si>
  <si>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</si>
  <si>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</si>
  <si>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</si>
  <si>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</si>
  <si>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</si>
  <si>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</si>
  <si>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</si>
  <si>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</si>
  <si>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</si>
  <si>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</si>
  <si>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</si>
  <si>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</si>
  <si>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</si>
  <si>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</si>
  <si>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</si>
  <si>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</si>
  <si>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</si>
  <si>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</si>
  <si>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</si>
  <si>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</si>
  <si>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</si>
  <si>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</si>
  <si>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</si>
  <si>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</si>
  <si>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</si>
  <si>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</si>
  <si>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</si>
  <si>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</si>
  <si>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</si>
  <si>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</si>
  <si>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</si>
  <si>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</si>
  <si>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</si>
  <si>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</si>
  <si>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</si>
  <si>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</si>
  <si>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</si>
  <si>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</si>
  <si>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</si>
  <si>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</si>
  <si>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</si>
  <si>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</si>
  <si>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</si>
  <si>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</si>
  <si>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</si>
  <si>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</si>
  <si>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</si>
  <si>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</si>
  <si>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</si>
  <si>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</si>
  <si>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</si>
  <si>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</si>
  <si>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</si>
  <si>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</si>
  <si>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</si>
  <si>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</si>
  <si>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</si>
  <si>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</si>
  <si>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</si>
  <si>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</si>
  <si>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</si>
  <si>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</si>
  <si>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</si>
  <si>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</si>
  <si>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</si>
  <si>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</si>
  <si>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</si>
  <si>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</si>
  <si>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46</t>
  </si>
  <si>
    <t>GEOVANNIS GONZALEZ</t>
  </si>
  <si>
    <t>16:00 -17:00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</si>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</sst>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63.5</c:v>
                </c:pt>
                <c:pt idx="1">
                  <c:v>78.5</c:v>
                </c:pt>
                <c:pt idx="2">
                  <c:v>81</c:v>
                </c:pt>
                <c:pt idx="3">
                  <c:v>62</c:v>
                </c:pt>
                <c:pt idx="4">
                  <c:v>71</c:v>
                </c:pt>
                <c:pt idx="5">
                  <c:v>76.5</c:v>
                </c:pt>
                <c:pt idx="6">
                  <c:v>65.5</c:v>
                </c:pt>
                <c:pt idx="7">
                  <c:v>71.5</c:v>
                </c:pt>
                <c:pt idx="8">
                  <c:v>62.5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38528"/>
        <c:axId val="76054528"/>
      </c:barChart>
      <c:catAx>
        <c:axId val="7603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5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171.5</c:v>
                </c:pt>
                <c:pt idx="1">
                  <c:v>231</c:v>
                </c:pt>
                <c:pt idx="2">
                  <c:v>187.5</c:v>
                </c:pt>
                <c:pt idx="3">
                  <c:v>170.5</c:v>
                </c:pt>
                <c:pt idx="4">
                  <c:v>193.5</c:v>
                </c:pt>
                <c:pt idx="5">
                  <c:v>182</c:v>
                </c:pt>
                <c:pt idx="6">
                  <c:v>192</c:v>
                </c:pt>
                <c:pt idx="7">
                  <c:v>219.5</c:v>
                </c:pt>
                <c:pt idx="8">
                  <c:v>187.5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45536"/>
        <c:axId val="88552960"/>
      </c:barChart>
      <c:catAx>
        <c:axId val="8854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55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5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54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180</c:v>
                </c:pt>
                <c:pt idx="1">
                  <c:v>188.5</c:v>
                </c:pt>
                <c:pt idx="2">
                  <c:v>169</c:v>
                </c:pt>
                <c:pt idx="3">
                  <c:v>181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76768"/>
        <c:axId val="88743936"/>
      </c:barChart>
      <c:catAx>
        <c:axId val="885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4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5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229</c:v>
                </c:pt>
                <c:pt idx="1">
                  <c:v>228</c:v>
                </c:pt>
                <c:pt idx="2">
                  <c:v>204.5</c:v>
                </c:pt>
                <c:pt idx="3">
                  <c:v>185</c:v>
                </c:pt>
                <c:pt idx="4">
                  <c:v>188.5</c:v>
                </c:pt>
                <c:pt idx="5">
                  <c:v>185.5</c:v>
                </c:pt>
                <c:pt idx="6">
                  <c:v>161.5</c:v>
                </c:pt>
                <c:pt idx="7">
                  <c:v>137.5</c:v>
                </c:pt>
                <c:pt idx="8">
                  <c:v>140</c:v>
                </c:pt>
                <c:pt idx="9">
                  <c:v>133</c:v>
                </c:pt>
                <c:pt idx="10">
                  <c:v>152</c:v>
                </c:pt>
                <c:pt idx="11">
                  <c:v>149.5</c:v>
                </c:pt>
                <c:pt idx="12">
                  <c:v>170.5</c:v>
                </c:pt>
                <c:pt idx="13">
                  <c:v>199</c:v>
                </c:pt>
                <c:pt idx="14">
                  <c:v>178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751104"/>
        <c:axId val="88779008"/>
      </c:barChart>
      <c:catAx>
        <c:axId val="88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7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5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285</c:v>
                </c:pt>
                <c:pt idx="4">
                  <c:v>292.5</c:v>
                </c:pt>
                <c:pt idx="5">
                  <c:v>290.5</c:v>
                </c:pt>
                <c:pt idx="6">
                  <c:v>275</c:v>
                </c:pt>
                <c:pt idx="7">
                  <c:v>284.5</c:v>
                </c:pt>
                <c:pt idx="8">
                  <c:v>276</c:v>
                </c:pt>
                <c:pt idx="9">
                  <c:v>263</c:v>
                </c:pt>
                <c:pt idx="13">
                  <c:v>252</c:v>
                </c:pt>
                <c:pt idx="14">
                  <c:v>251</c:v>
                </c:pt>
                <c:pt idx="15">
                  <c:v>246.5</c:v>
                </c:pt>
                <c:pt idx="16">
                  <c:v>224.5</c:v>
                </c:pt>
                <c:pt idx="17">
                  <c:v>192.5</c:v>
                </c:pt>
                <c:pt idx="18">
                  <c:v>157.5</c:v>
                </c:pt>
                <c:pt idx="19">
                  <c:v>135.5</c:v>
                </c:pt>
                <c:pt idx="20">
                  <c:v>131</c:v>
                </c:pt>
                <c:pt idx="21">
                  <c:v>144.5</c:v>
                </c:pt>
                <c:pt idx="22">
                  <c:v>157.5</c:v>
                </c:pt>
                <c:pt idx="23">
                  <c:v>188</c:v>
                </c:pt>
                <c:pt idx="24">
                  <c:v>206</c:v>
                </c:pt>
                <c:pt idx="25">
                  <c:v>233</c:v>
                </c:pt>
                <c:pt idx="29">
                  <c:v>176</c:v>
                </c:pt>
                <c:pt idx="30">
                  <c:v>137</c:v>
                </c:pt>
                <c:pt idx="31">
                  <c:v>107.5</c:v>
                </c:pt>
                <c:pt idx="32">
                  <c:v>66.5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422</c:v>
                </c:pt>
                <c:pt idx="4">
                  <c:v>430.5</c:v>
                </c:pt>
                <c:pt idx="5">
                  <c:v>383.5</c:v>
                </c:pt>
                <c:pt idx="6">
                  <c:v>395</c:v>
                </c:pt>
                <c:pt idx="7">
                  <c:v>423.5</c:v>
                </c:pt>
                <c:pt idx="8">
                  <c:v>432</c:v>
                </c:pt>
                <c:pt idx="9">
                  <c:v>462.5</c:v>
                </c:pt>
                <c:pt idx="13">
                  <c:v>539.5</c:v>
                </c:pt>
                <c:pt idx="14">
                  <c:v>508.5</c:v>
                </c:pt>
                <c:pt idx="15">
                  <c:v>467</c:v>
                </c:pt>
                <c:pt idx="16">
                  <c:v>447</c:v>
                </c:pt>
                <c:pt idx="17">
                  <c:v>433</c:v>
                </c:pt>
                <c:pt idx="18">
                  <c:v>416</c:v>
                </c:pt>
                <c:pt idx="19">
                  <c:v>391</c:v>
                </c:pt>
                <c:pt idx="20">
                  <c:v>392</c:v>
                </c:pt>
                <c:pt idx="21">
                  <c:v>385</c:v>
                </c:pt>
                <c:pt idx="22">
                  <c:v>397</c:v>
                </c:pt>
                <c:pt idx="23">
                  <c:v>426</c:v>
                </c:pt>
                <c:pt idx="24">
                  <c:v>418</c:v>
                </c:pt>
                <c:pt idx="25">
                  <c:v>468.5</c:v>
                </c:pt>
                <c:pt idx="29">
                  <c:v>475</c:v>
                </c:pt>
                <c:pt idx="30">
                  <c:v>353</c:v>
                </c:pt>
                <c:pt idx="31">
                  <c:v>212</c:v>
                </c:pt>
                <c:pt idx="32">
                  <c:v>98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53.5</c:v>
                </c:pt>
                <c:pt idx="4">
                  <c:v>59.5</c:v>
                </c:pt>
                <c:pt idx="5">
                  <c:v>59.5</c:v>
                </c:pt>
                <c:pt idx="6">
                  <c:v>68</c:v>
                </c:pt>
                <c:pt idx="7">
                  <c:v>79</c:v>
                </c:pt>
                <c:pt idx="8">
                  <c:v>73</c:v>
                </c:pt>
                <c:pt idx="9">
                  <c:v>66.5</c:v>
                </c:pt>
                <c:pt idx="13">
                  <c:v>55</c:v>
                </c:pt>
                <c:pt idx="14">
                  <c:v>46.5</c:v>
                </c:pt>
                <c:pt idx="15">
                  <c:v>50</c:v>
                </c:pt>
                <c:pt idx="16">
                  <c:v>49</c:v>
                </c:pt>
                <c:pt idx="17">
                  <c:v>47.5</c:v>
                </c:pt>
                <c:pt idx="18">
                  <c:v>51</c:v>
                </c:pt>
                <c:pt idx="19">
                  <c:v>45.5</c:v>
                </c:pt>
                <c:pt idx="20">
                  <c:v>39.5</c:v>
                </c:pt>
                <c:pt idx="21">
                  <c:v>45</c:v>
                </c:pt>
                <c:pt idx="22">
                  <c:v>50.5</c:v>
                </c:pt>
                <c:pt idx="23">
                  <c:v>57</c:v>
                </c:pt>
                <c:pt idx="24">
                  <c:v>73</c:v>
                </c:pt>
                <c:pt idx="25">
                  <c:v>74</c:v>
                </c:pt>
                <c:pt idx="29">
                  <c:v>67.5</c:v>
                </c:pt>
                <c:pt idx="30">
                  <c:v>48.5</c:v>
                </c:pt>
                <c:pt idx="31">
                  <c:v>30.5</c:v>
                </c:pt>
                <c:pt idx="32">
                  <c:v>16.5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760.5</c:v>
                </c:pt>
                <c:pt idx="4">
                  <c:v>782.5</c:v>
                </c:pt>
                <c:pt idx="5">
                  <c:v>733.5</c:v>
                </c:pt>
                <c:pt idx="6">
                  <c:v>738</c:v>
                </c:pt>
                <c:pt idx="7">
                  <c:v>787</c:v>
                </c:pt>
                <c:pt idx="8">
                  <c:v>781</c:v>
                </c:pt>
                <c:pt idx="9">
                  <c:v>792</c:v>
                </c:pt>
                <c:pt idx="13">
                  <c:v>846.5</c:v>
                </c:pt>
                <c:pt idx="14">
                  <c:v>806</c:v>
                </c:pt>
                <c:pt idx="15">
                  <c:v>763.5</c:v>
                </c:pt>
                <c:pt idx="16">
                  <c:v>720.5</c:v>
                </c:pt>
                <c:pt idx="17">
                  <c:v>673</c:v>
                </c:pt>
                <c:pt idx="18">
                  <c:v>624.5</c:v>
                </c:pt>
                <c:pt idx="19">
                  <c:v>572</c:v>
                </c:pt>
                <c:pt idx="20">
                  <c:v>562.5</c:v>
                </c:pt>
                <c:pt idx="21">
                  <c:v>574.5</c:v>
                </c:pt>
                <c:pt idx="22">
                  <c:v>605</c:v>
                </c:pt>
                <c:pt idx="23">
                  <c:v>671</c:v>
                </c:pt>
                <c:pt idx="24">
                  <c:v>697</c:v>
                </c:pt>
                <c:pt idx="25">
                  <c:v>775.5</c:v>
                </c:pt>
                <c:pt idx="29">
                  <c:v>718.5</c:v>
                </c:pt>
                <c:pt idx="30">
                  <c:v>538.5</c:v>
                </c:pt>
                <c:pt idx="31">
                  <c:v>350</c:v>
                </c:pt>
                <c:pt idx="32">
                  <c:v>181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31392"/>
        <c:axId val="73937280"/>
      </c:lineChart>
      <c:catAx>
        <c:axId val="739313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9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37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931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71</c:v>
                </c:pt>
                <c:pt idx="1">
                  <c:v>59</c:v>
                </c:pt>
                <c:pt idx="2">
                  <c:v>60.5</c:v>
                </c:pt>
                <c:pt idx="3">
                  <c:v>61.5</c:v>
                </c:pt>
                <c:pt idx="4">
                  <c:v>70</c:v>
                </c:pt>
                <c:pt idx="5">
                  <c:v>54.5</c:v>
                </c:pt>
                <c:pt idx="6">
                  <c:v>38.5</c:v>
                </c:pt>
                <c:pt idx="7">
                  <c:v>29.5</c:v>
                </c:pt>
                <c:pt idx="8">
                  <c:v>35</c:v>
                </c:pt>
                <c:pt idx="9">
                  <c:v>32.5</c:v>
                </c:pt>
                <c:pt idx="10">
                  <c:v>34</c:v>
                </c:pt>
                <c:pt idx="11">
                  <c:v>43</c:v>
                </c:pt>
                <c:pt idx="12">
                  <c:v>48</c:v>
                </c:pt>
                <c:pt idx="13">
                  <c:v>63</c:v>
                </c:pt>
                <c:pt idx="14">
                  <c:v>52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65184"/>
        <c:axId val="76065792"/>
      </c:barChart>
      <c:catAx>
        <c:axId val="759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6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39</c:v>
                </c:pt>
                <c:pt idx="1">
                  <c:v>29.5</c:v>
                </c:pt>
                <c:pt idx="2">
                  <c:v>41</c:v>
                </c:pt>
                <c:pt idx="3">
                  <c:v>66.5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90528"/>
        <c:axId val="84161280"/>
      </c:barChart>
      <c:catAx>
        <c:axId val="7599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9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94.5</c:v>
                </c:pt>
                <c:pt idx="1">
                  <c:v>135.5</c:v>
                </c:pt>
                <c:pt idx="2">
                  <c:v>97.5</c:v>
                </c:pt>
                <c:pt idx="3">
                  <c:v>94.5</c:v>
                </c:pt>
                <c:pt idx="4">
                  <c:v>103</c:v>
                </c:pt>
                <c:pt idx="5">
                  <c:v>88.5</c:v>
                </c:pt>
                <c:pt idx="6">
                  <c:v>109</c:v>
                </c:pt>
                <c:pt idx="7">
                  <c:v>123</c:v>
                </c:pt>
                <c:pt idx="8">
                  <c:v>111.5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11072"/>
        <c:axId val="83014400"/>
      </c:barChart>
      <c:catAx>
        <c:axId val="8301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1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1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1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122</c:v>
                </c:pt>
                <c:pt idx="1">
                  <c:v>141</c:v>
                </c:pt>
                <c:pt idx="2">
                  <c:v>114</c:v>
                </c:pt>
                <c:pt idx="3">
                  <c:v>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50496"/>
        <c:axId val="83053568"/>
      </c:barChart>
      <c:catAx>
        <c:axId val="8305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5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5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140</c:v>
                </c:pt>
                <c:pt idx="1">
                  <c:v>156.5</c:v>
                </c:pt>
                <c:pt idx="2">
                  <c:v>132</c:v>
                </c:pt>
                <c:pt idx="3">
                  <c:v>111</c:v>
                </c:pt>
                <c:pt idx="4">
                  <c:v>109</c:v>
                </c:pt>
                <c:pt idx="5">
                  <c:v>115</c:v>
                </c:pt>
                <c:pt idx="6">
                  <c:v>112</c:v>
                </c:pt>
                <c:pt idx="7">
                  <c:v>97</c:v>
                </c:pt>
                <c:pt idx="8">
                  <c:v>92</c:v>
                </c:pt>
                <c:pt idx="9">
                  <c:v>90</c:v>
                </c:pt>
                <c:pt idx="10">
                  <c:v>113</c:v>
                </c:pt>
                <c:pt idx="11">
                  <c:v>90</c:v>
                </c:pt>
                <c:pt idx="12">
                  <c:v>104</c:v>
                </c:pt>
                <c:pt idx="13">
                  <c:v>119</c:v>
                </c:pt>
                <c:pt idx="14">
                  <c:v>105</c:v>
                </c:pt>
                <c:pt idx="15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85952"/>
        <c:axId val="88221568"/>
      </c:barChart>
      <c:catAx>
        <c:axId val="830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2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8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13.5</c:v>
                </c:pt>
                <c:pt idx="1">
                  <c:v>17</c:v>
                </c:pt>
                <c:pt idx="2">
                  <c:v>9</c:v>
                </c:pt>
                <c:pt idx="3">
                  <c:v>14</c:v>
                </c:pt>
                <c:pt idx="4">
                  <c:v>19.5</c:v>
                </c:pt>
                <c:pt idx="5">
                  <c:v>17</c:v>
                </c:pt>
                <c:pt idx="6">
                  <c:v>17.5</c:v>
                </c:pt>
                <c:pt idx="7">
                  <c:v>25</c:v>
                </c:pt>
                <c:pt idx="8">
                  <c:v>13.5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6208"/>
        <c:axId val="88133632"/>
      </c:barChart>
      <c:catAx>
        <c:axId val="8812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3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2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</c:v>
                </c:pt>
                <c:pt idx="1">
                  <c:v>18</c:v>
                </c:pt>
                <c:pt idx="2">
                  <c:v>14</c:v>
                </c:pt>
                <c:pt idx="3">
                  <c:v>16.5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40800"/>
        <c:axId val="88172800"/>
      </c:barChart>
      <c:catAx>
        <c:axId val="881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7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4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</c:v>
                </c:pt>
                <c:pt idx="1">
                  <c:v>12.5</c:v>
                </c:pt>
                <c:pt idx="2">
                  <c:v>12</c:v>
                </c:pt>
                <c:pt idx="3">
                  <c:v>12.5</c:v>
                </c:pt>
                <c:pt idx="4">
                  <c:v>9.5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13</c:v>
                </c:pt>
                <c:pt idx="9">
                  <c:v>10.5</c:v>
                </c:pt>
                <c:pt idx="10">
                  <c:v>5</c:v>
                </c:pt>
                <c:pt idx="11">
                  <c:v>16.5</c:v>
                </c:pt>
                <c:pt idx="12">
                  <c:v>18.5</c:v>
                </c:pt>
                <c:pt idx="13">
                  <c:v>17</c:v>
                </c:pt>
                <c:pt idx="14">
                  <c:v>21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82240"/>
        <c:axId val="88201856"/>
      </c:barChart>
      <c:catAx>
        <c:axId val="8308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0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0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8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3746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44118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9</v>
      </c>
      <c r="C10" s="46">
        <v>44</v>
      </c>
      <c r="D10" s="46">
        <v>5</v>
      </c>
      <c r="E10" s="46">
        <v>2</v>
      </c>
      <c r="F10" s="6">
        <f t="shared" ref="F10:F22" si="0">B10*0.5+C10*1+D10*2+E10*2.5</f>
        <v>63.5</v>
      </c>
      <c r="G10" s="2"/>
      <c r="H10" s="19" t="s">
        <v>4</v>
      </c>
      <c r="I10" s="46">
        <v>3</v>
      </c>
      <c r="J10" s="46">
        <v>49</v>
      </c>
      <c r="K10" s="46">
        <v>3</v>
      </c>
      <c r="L10" s="46">
        <v>2</v>
      </c>
      <c r="M10" s="6">
        <f t="shared" ref="M10:M22" si="1">I10*0.5+J10*1+K10*2+L10*2.5</f>
        <v>61.5</v>
      </c>
      <c r="N10" s="9">
        <f>F20+F21+F22+M10</f>
        <v>252</v>
      </c>
      <c r="O10" s="19" t="s">
        <v>43</v>
      </c>
      <c r="P10" s="46">
        <v>3</v>
      </c>
      <c r="Q10" s="46">
        <v>29</v>
      </c>
      <c r="R10" s="46">
        <v>3</v>
      </c>
      <c r="S10" s="46">
        <v>1</v>
      </c>
      <c r="T10" s="6">
        <f t="shared" ref="T10:T21" si="2">P10*0.5+Q10*1+R10*2+S10*2.5</f>
        <v>39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57</v>
      </c>
      <c r="D11" s="46">
        <v>4</v>
      </c>
      <c r="E11" s="46">
        <v>3</v>
      </c>
      <c r="F11" s="6">
        <f t="shared" si="0"/>
        <v>78.5</v>
      </c>
      <c r="G11" s="2"/>
      <c r="H11" s="19" t="s">
        <v>5</v>
      </c>
      <c r="I11" s="46">
        <v>5</v>
      </c>
      <c r="J11" s="46">
        <v>55</v>
      </c>
      <c r="K11" s="46">
        <v>5</v>
      </c>
      <c r="L11" s="46">
        <v>1</v>
      </c>
      <c r="M11" s="6">
        <f t="shared" si="1"/>
        <v>70</v>
      </c>
      <c r="N11" s="9">
        <f>F21+F22+M10+M11</f>
        <v>251</v>
      </c>
      <c r="O11" s="19" t="s">
        <v>44</v>
      </c>
      <c r="P11" s="46">
        <v>5</v>
      </c>
      <c r="Q11" s="46">
        <v>25</v>
      </c>
      <c r="R11" s="46">
        <v>1</v>
      </c>
      <c r="S11" s="46">
        <v>0</v>
      </c>
      <c r="T11" s="6">
        <f t="shared" si="2"/>
        <v>29.5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62</v>
      </c>
      <c r="D12" s="46">
        <v>4</v>
      </c>
      <c r="E12" s="46">
        <v>1</v>
      </c>
      <c r="F12" s="6">
        <f t="shared" si="0"/>
        <v>81</v>
      </c>
      <c r="G12" s="2"/>
      <c r="H12" s="19" t="s">
        <v>6</v>
      </c>
      <c r="I12" s="46">
        <v>9</v>
      </c>
      <c r="J12" s="46">
        <v>39</v>
      </c>
      <c r="K12" s="46">
        <v>3</v>
      </c>
      <c r="L12" s="46">
        <v>2</v>
      </c>
      <c r="M12" s="6">
        <f t="shared" si="1"/>
        <v>54.5</v>
      </c>
      <c r="N12" s="2">
        <f>F22+M10+M11+M12</f>
        <v>246.5</v>
      </c>
      <c r="O12" s="19" t="s">
        <v>32</v>
      </c>
      <c r="P12" s="46">
        <v>4</v>
      </c>
      <c r="Q12" s="46">
        <v>28</v>
      </c>
      <c r="R12" s="46">
        <v>3</v>
      </c>
      <c r="S12" s="46">
        <v>2</v>
      </c>
      <c r="T12" s="6">
        <f t="shared" si="2"/>
        <v>41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48</v>
      </c>
      <c r="D13" s="46">
        <v>5</v>
      </c>
      <c r="E13" s="46">
        <v>0</v>
      </c>
      <c r="F13" s="6">
        <f t="shared" si="0"/>
        <v>62</v>
      </c>
      <c r="G13" s="2">
        <f t="shared" ref="G13:G19" si="3">F10+F11+F12+F13</f>
        <v>285</v>
      </c>
      <c r="H13" s="19" t="s">
        <v>7</v>
      </c>
      <c r="I13" s="46">
        <v>3</v>
      </c>
      <c r="J13" s="46">
        <v>24</v>
      </c>
      <c r="K13" s="46">
        <v>4</v>
      </c>
      <c r="L13" s="46">
        <v>2</v>
      </c>
      <c r="M13" s="6">
        <f t="shared" si="1"/>
        <v>38.5</v>
      </c>
      <c r="N13" s="2">
        <f t="shared" ref="N13:N18" si="4">M10+M11+M12+M13</f>
        <v>224.5</v>
      </c>
      <c r="O13" s="19" t="s">
        <v>33</v>
      </c>
      <c r="P13" s="46">
        <v>3</v>
      </c>
      <c r="Q13" s="46">
        <v>54</v>
      </c>
      <c r="R13" s="46">
        <v>3</v>
      </c>
      <c r="S13" s="46">
        <v>2</v>
      </c>
      <c r="T13" s="6">
        <f t="shared" si="2"/>
        <v>66.5</v>
      </c>
      <c r="U13" s="2">
        <f t="shared" ref="U13:U21" si="5">T10+T11+T12+T13</f>
        <v>176</v>
      </c>
      <c r="AB13" s="81">
        <v>241</v>
      </c>
    </row>
    <row r="14" spans="1:28" ht="24" customHeight="1" x14ac:dyDescent="0.2">
      <c r="A14" s="18" t="s">
        <v>21</v>
      </c>
      <c r="B14" s="46">
        <v>10</v>
      </c>
      <c r="C14" s="46">
        <v>54</v>
      </c>
      <c r="D14" s="46">
        <v>6</v>
      </c>
      <c r="E14" s="46">
        <v>0</v>
      </c>
      <c r="F14" s="6">
        <f t="shared" si="0"/>
        <v>71</v>
      </c>
      <c r="G14" s="2">
        <f t="shared" si="3"/>
        <v>292.5</v>
      </c>
      <c r="H14" s="19" t="s">
        <v>9</v>
      </c>
      <c r="I14" s="46">
        <v>5</v>
      </c>
      <c r="J14" s="46">
        <v>21</v>
      </c>
      <c r="K14" s="46">
        <v>3</v>
      </c>
      <c r="L14" s="46">
        <v>0</v>
      </c>
      <c r="M14" s="6">
        <f t="shared" si="1"/>
        <v>29.5</v>
      </c>
      <c r="N14" s="2">
        <f t="shared" si="4"/>
        <v>192.5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137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59</v>
      </c>
      <c r="D15" s="46">
        <v>5</v>
      </c>
      <c r="E15" s="46">
        <v>2</v>
      </c>
      <c r="F15" s="6">
        <f t="shared" si="0"/>
        <v>76.5</v>
      </c>
      <c r="G15" s="2">
        <f t="shared" si="3"/>
        <v>290.5</v>
      </c>
      <c r="H15" s="19" t="s">
        <v>12</v>
      </c>
      <c r="I15" s="46">
        <v>4</v>
      </c>
      <c r="J15" s="46">
        <v>20</v>
      </c>
      <c r="K15" s="46">
        <v>4</v>
      </c>
      <c r="L15" s="46">
        <v>2</v>
      </c>
      <c r="M15" s="6">
        <f t="shared" si="1"/>
        <v>35</v>
      </c>
      <c r="N15" s="2">
        <f t="shared" si="4"/>
        <v>157.5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107.5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47</v>
      </c>
      <c r="D16" s="46">
        <v>4</v>
      </c>
      <c r="E16" s="46">
        <v>3</v>
      </c>
      <c r="F16" s="6">
        <f t="shared" si="0"/>
        <v>65.5</v>
      </c>
      <c r="G16" s="2">
        <f t="shared" si="3"/>
        <v>275</v>
      </c>
      <c r="H16" s="19" t="s">
        <v>15</v>
      </c>
      <c r="I16" s="46">
        <v>2</v>
      </c>
      <c r="J16" s="46">
        <v>25</v>
      </c>
      <c r="K16" s="46">
        <v>2</v>
      </c>
      <c r="L16" s="46">
        <v>1</v>
      </c>
      <c r="M16" s="6">
        <f t="shared" si="1"/>
        <v>32.5</v>
      </c>
      <c r="N16" s="2">
        <f t="shared" si="4"/>
        <v>135.5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66.5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53</v>
      </c>
      <c r="D17" s="46">
        <v>7</v>
      </c>
      <c r="E17" s="46">
        <v>0</v>
      </c>
      <c r="F17" s="6">
        <f t="shared" si="0"/>
        <v>71.5</v>
      </c>
      <c r="G17" s="2">
        <f t="shared" si="3"/>
        <v>284.5</v>
      </c>
      <c r="H17" s="19" t="s">
        <v>18</v>
      </c>
      <c r="I17" s="46">
        <v>2</v>
      </c>
      <c r="J17" s="46">
        <v>27</v>
      </c>
      <c r="K17" s="46">
        <v>3</v>
      </c>
      <c r="L17" s="46">
        <v>0</v>
      </c>
      <c r="M17" s="6">
        <f t="shared" si="1"/>
        <v>34</v>
      </c>
      <c r="N17" s="2">
        <f t="shared" si="4"/>
        <v>131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45</v>
      </c>
      <c r="D18" s="46">
        <v>5</v>
      </c>
      <c r="E18" s="46">
        <v>2</v>
      </c>
      <c r="F18" s="6">
        <f t="shared" si="0"/>
        <v>62.5</v>
      </c>
      <c r="G18" s="2">
        <f t="shared" si="3"/>
        <v>276</v>
      </c>
      <c r="H18" s="19" t="s">
        <v>20</v>
      </c>
      <c r="I18" s="46">
        <v>0</v>
      </c>
      <c r="J18" s="46">
        <v>30</v>
      </c>
      <c r="K18" s="46">
        <v>4</v>
      </c>
      <c r="L18" s="46">
        <v>2</v>
      </c>
      <c r="M18" s="6">
        <f t="shared" si="1"/>
        <v>43</v>
      </c>
      <c r="N18" s="2">
        <f t="shared" si="4"/>
        <v>144.5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49</v>
      </c>
      <c r="D19" s="47">
        <v>3</v>
      </c>
      <c r="E19" s="47">
        <v>3</v>
      </c>
      <c r="F19" s="7">
        <f t="shared" si="0"/>
        <v>63.5</v>
      </c>
      <c r="G19" s="3">
        <f t="shared" si="3"/>
        <v>263</v>
      </c>
      <c r="H19" s="20" t="s">
        <v>22</v>
      </c>
      <c r="I19" s="45">
        <v>3</v>
      </c>
      <c r="J19" s="45">
        <v>31</v>
      </c>
      <c r="K19" s="45">
        <v>4</v>
      </c>
      <c r="L19" s="45">
        <v>3</v>
      </c>
      <c r="M19" s="6">
        <f t="shared" si="1"/>
        <v>48</v>
      </c>
      <c r="N19" s="2">
        <f>M16+M17+M18+M19</f>
        <v>157.5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V19">
        <f>B19</f>
        <v>2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51</v>
      </c>
      <c r="D20" s="45">
        <v>4</v>
      </c>
      <c r="E20" s="45">
        <v>4</v>
      </c>
      <c r="F20" s="8">
        <f t="shared" si="0"/>
        <v>71</v>
      </c>
      <c r="G20" s="35"/>
      <c r="H20" s="19" t="s">
        <v>24</v>
      </c>
      <c r="I20" s="46">
        <v>3</v>
      </c>
      <c r="J20" s="46">
        <v>49</v>
      </c>
      <c r="K20" s="46">
        <v>5</v>
      </c>
      <c r="L20" s="46">
        <v>1</v>
      </c>
      <c r="M20" s="8">
        <f t="shared" si="1"/>
        <v>63</v>
      </c>
      <c r="N20" s="2">
        <f>M17+M18+M19+M20</f>
        <v>188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49</v>
      </c>
      <c r="D21" s="46">
        <v>2</v>
      </c>
      <c r="E21" s="46">
        <v>1</v>
      </c>
      <c r="F21" s="6">
        <f t="shared" si="0"/>
        <v>59</v>
      </c>
      <c r="G21" s="36"/>
      <c r="H21" s="20" t="s">
        <v>25</v>
      </c>
      <c r="I21" s="46">
        <v>1</v>
      </c>
      <c r="J21" s="46">
        <v>37</v>
      </c>
      <c r="K21" s="46">
        <v>6</v>
      </c>
      <c r="L21" s="46">
        <v>1</v>
      </c>
      <c r="M21" s="6">
        <f t="shared" si="1"/>
        <v>52</v>
      </c>
      <c r="N21" s="2">
        <f>M18+M19+M20+M21</f>
        <v>206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47</v>
      </c>
      <c r="D22" s="46">
        <v>3</v>
      </c>
      <c r="E22" s="46">
        <v>2</v>
      </c>
      <c r="F22" s="6">
        <f t="shared" si="0"/>
        <v>60.5</v>
      </c>
      <c r="G22" s="2"/>
      <c r="H22" s="21" t="s">
        <v>26</v>
      </c>
      <c r="I22" s="47">
        <v>3</v>
      </c>
      <c r="J22" s="47">
        <v>56</v>
      </c>
      <c r="K22" s="47">
        <v>5</v>
      </c>
      <c r="L22" s="47">
        <v>1</v>
      </c>
      <c r="M22" s="6">
        <f t="shared" si="1"/>
        <v>70</v>
      </c>
      <c r="N22" s="3">
        <f>M19+M20+M21+M22</f>
        <v>233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292.5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252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176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86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37 X CARRERA 46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3746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3</v>
      </c>
      <c r="M6" s="216"/>
      <c r="N6" s="216"/>
      <c r="O6" s="54"/>
      <c r="P6" s="206" t="s">
        <v>58</v>
      </c>
      <c r="Q6" s="206"/>
      <c r="R6" s="206"/>
      <c r="S6" s="210">
        <f>'G-1'!S6:U6</f>
        <v>44118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83</v>
      </c>
      <c r="D10" s="61">
        <v>4</v>
      </c>
      <c r="E10" s="61">
        <v>1</v>
      </c>
      <c r="F10" s="62">
        <f t="shared" ref="F10:F22" si="0">B10*0.5+C10*1+D10*2+E10*2.5</f>
        <v>94.5</v>
      </c>
      <c r="G10" s="63"/>
      <c r="H10" s="64" t="s">
        <v>4</v>
      </c>
      <c r="I10" s="46">
        <v>4</v>
      </c>
      <c r="J10" s="46">
        <v>95</v>
      </c>
      <c r="K10" s="46">
        <v>2</v>
      </c>
      <c r="L10" s="46">
        <v>4</v>
      </c>
      <c r="M10" s="62">
        <f t="shared" ref="M10:M22" si="1">I10*0.5+J10*1+K10*2+L10*2.5</f>
        <v>111</v>
      </c>
      <c r="N10" s="65">
        <f>F20+F21+F22+M10</f>
        <v>539.5</v>
      </c>
      <c r="O10" s="64" t="s">
        <v>43</v>
      </c>
      <c r="P10" s="46">
        <v>4</v>
      </c>
      <c r="Q10" s="46">
        <v>108</v>
      </c>
      <c r="R10" s="46">
        <v>6</v>
      </c>
      <c r="S10" s="46">
        <v>0</v>
      </c>
      <c r="T10" s="62">
        <f t="shared" ref="T10:T21" si="2">P10*0.5+Q10*1+R10*2+S10*2.5</f>
        <v>122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53</v>
      </c>
      <c r="C11" s="61">
        <v>94</v>
      </c>
      <c r="D11" s="61">
        <v>5</v>
      </c>
      <c r="E11" s="61">
        <v>2</v>
      </c>
      <c r="F11" s="62">
        <f t="shared" si="0"/>
        <v>135.5</v>
      </c>
      <c r="G11" s="63"/>
      <c r="H11" s="64" t="s">
        <v>5</v>
      </c>
      <c r="I11" s="46">
        <v>2</v>
      </c>
      <c r="J11" s="46">
        <v>98</v>
      </c>
      <c r="K11" s="46">
        <v>5</v>
      </c>
      <c r="L11" s="46">
        <v>0</v>
      </c>
      <c r="M11" s="62">
        <f t="shared" si="1"/>
        <v>109</v>
      </c>
      <c r="N11" s="65">
        <f>F21+F22+M10+M11</f>
        <v>508.5</v>
      </c>
      <c r="O11" s="64" t="s">
        <v>44</v>
      </c>
      <c r="P11" s="46">
        <v>4</v>
      </c>
      <c r="Q11" s="46">
        <v>123</v>
      </c>
      <c r="R11" s="46">
        <v>8</v>
      </c>
      <c r="S11" s="46">
        <v>0</v>
      </c>
      <c r="T11" s="62">
        <f t="shared" si="2"/>
        <v>141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80</v>
      </c>
      <c r="D12" s="61">
        <v>4</v>
      </c>
      <c r="E12" s="61">
        <v>3</v>
      </c>
      <c r="F12" s="62">
        <f t="shared" si="0"/>
        <v>97.5</v>
      </c>
      <c r="G12" s="63"/>
      <c r="H12" s="64" t="s">
        <v>6</v>
      </c>
      <c r="I12" s="46">
        <v>6</v>
      </c>
      <c r="J12" s="46">
        <v>89</v>
      </c>
      <c r="K12" s="46">
        <v>9</v>
      </c>
      <c r="L12" s="46">
        <v>2</v>
      </c>
      <c r="M12" s="62">
        <f t="shared" si="1"/>
        <v>115</v>
      </c>
      <c r="N12" s="63">
        <f>F22+M10+M11+M12</f>
        <v>467</v>
      </c>
      <c r="O12" s="64" t="s">
        <v>32</v>
      </c>
      <c r="P12" s="46">
        <v>2</v>
      </c>
      <c r="Q12" s="46">
        <v>90</v>
      </c>
      <c r="R12" s="46">
        <v>4</v>
      </c>
      <c r="S12" s="46">
        <v>6</v>
      </c>
      <c r="T12" s="62">
        <f t="shared" si="2"/>
        <v>114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77</v>
      </c>
      <c r="D13" s="61">
        <v>6</v>
      </c>
      <c r="E13" s="61">
        <v>1</v>
      </c>
      <c r="F13" s="62">
        <f t="shared" si="0"/>
        <v>94.5</v>
      </c>
      <c r="G13" s="63">
        <f t="shared" ref="G13:G19" si="3">F10+F11+F12+F13</f>
        <v>422</v>
      </c>
      <c r="H13" s="64" t="s">
        <v>7</v>
      </c>
      <c r="I13" s="46">
        <v>3</v>
      </c>
      <c r="J13" s="46">
        <v>97</v>
      </c>
      <c r="K13" s="46">
        <v>3</v>
      </c>
      <c r="L13" s="46">
        <v>3</v>
      </c>
      <c r="M13" s="62">
        <f t="shared" si="1"/>
        <v>112</v>
      </c>
      <c r="N13" s="63">
        <f t="shared" ref="N13:N18" si="4">M10+M11+M12+M13</f>
        <v>447</v>
      </c>
      <c r="O13" s="64" t="s">
        <v>33</v>
      </c>
      <c r="P13" s="46">
        <v>2</v>
      </c>
      <c r="Q13" s="46">
        <v>84</v>
      </c>
      <c r="R13" s="46">
        <v>4</v>
      </c>
      <c r="S13" s="46">
        <v>2</v>
      </c>
      <c r="T13" s="62">
        <f t="shared" si="2"/>
        <v>98</v>
      </c>
      <c r="U13" s="63">
        <f t="shared" ref="U13:U21" si="5">T10+T11+T12+T13</f>
        <v>475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84</v>
      </c>
      <c r="D14" s="61">
        <v>5</v>
      </c>
      <c r="E14" s="61">
        <v>2</v>
      </c>
      <c r="F14" s="62">
        <f t="shared" si="0"/>
        <v>103</v>
      </c>
      <c r="G14" s="63">
        <f t="shared" si="3"/>
        <v>430.5</v>
      </c>
      <c r="H14" s="64" t="s">
        <v>9</v>
      </c>
      <c r="I14" s="46">
        <v>1</v>
      </c>
      <c r="J14" s="46">
        <v>86</v>
      </c>
      <c r="K14" s="46">
        <v>4</v>
      </c>
      <c r="L14" s="46">
        <v>1</v>
      </c>
      <c r="M14" s="62">
        <f t="shared" si="1"/>
        <v>97</v>
      </c>
      <c r="N14" s="63">
        <f t="shared" si="4"/>
        <v>433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353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72</v>
      </c>
      <c r="D15" s="61">
        <v>5</v>
      </c>
      <c r="E15" s="61">
        <v>2</v>
      </c>
      <c r="F15" s="62">
        <f t="shared" si="0"/>
        <v>88.5</v>
      </c>
      <c r="G15" s="63">
        <f t="shared" si="3"/>
        <v>383.5</v>
      </c>
      <c r="H15" s="64" t="s">
        <v>12</v>
      </c>
      <c r="I15" s="46">
        <v>2</v>
      </c>
      <c r="J15" s="46">
        <v>82</v>
      </c>
      <c r="K15" s="46">
        <v>2</v>
      </c>
      <c r="L15" s="46">
        <v>2</v>
      </c>
      <c r="M15" s="62">
        <f t="shared" si="1"/>
        <v>92</v>
      </c>
      <c r="N15" s="63">
        <f t="shared" si="4"/>
        <v>416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212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89</v>
      </c>
      <c r="D16" s="61">
        <v>9</v>
      </c>
      <c r="E16" s="61">
        <v>0</v>
      </c>
      <c r="F16" s="62">
        <f t="shared" si="0"/>
        <v>109</v>
      </c>
      <c r="G16" s="63">
        <f t="shared" si="3"/>
        <v>395</v>
      </c>
      <c r="H16" s="64" t="s">
        <v>15</v>
      </c>
      <c r="I16" s="46">
        <v>1</v>
      </c>
      <c r="J16" s="46">
        <v>79</v>
      </c>
      <c r="K16" s="46">
        <v>4</v>
      </c>
      <c r="L16" s="46">
        <v>1</v>
      </c>
      <c r="M16" s="62">
        <f t="shared" si="1"/>
        <v>90</v>
      </c>
      <c r="N16" s="63">
        <f t="shared" si="4"/>
        <v>391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73</v>
      </c>
      <c r="D17" s="61">
        <v>18</v>
      </c>
      <c r="E17" s="61">
        <v>5</v>
      </c>
      <c r="F17" s="62">
        <f t="shared" si="0"/>
        <v>123</v>
      </c>
      <c r="G17" s="63">
        <f t="shared" si="3"/>
        <v>423.5</v>
      </c>
      <c r="H17" s="64" t="s">
        <v>18</v>
      </c>
      <c r="I17" s="46">
        <v>10</v>
      </c>
      <c r="J17" s="46">
        <v>93</v>
      </c>
      <c r="K17" s="46">
        <v>5</v>
      </c>
      <c r="L17" s="46">
        <v>2</v>
      </c>
      <c r="M17" s="62">
        <f t="shared" si="1"/>
        <v>113</v>
      </c>
      <c r="N17" s="63">
        <f t="shared" si="4"/>
        <v>392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90</v>
      </c>
      <c r="D18" s="61">
        <v>6</v>
      </c>
      <c r="E18" s="61">
        <v>3</v>
      </c>
      <c r="F18" s="62">
        <f t="shared" si="0"/>
        <v>111.5</v>
      </c>
      <c r="G18" s="63">
        <f t="shared" si="3"/>
        <v>432</v>
      </c>
      <c r="H18" s="64" t="s">
        <v>20</v>
      </c>
      <c r="I18" s="46">
        <v>7</v>
      </c>
      <c r="J18" s="46">
        <v>76</v>
      </c>
      <c r="K18" s="46">
        <v>4</v>
      </c>
      <c r="L18" s="46">
        <v>1</v>
      </c>
      <c r="M18" s="62">
        <f t="shared" si="1"/>
        <v>90</v>
      </c>
      <c r="N18" s="63">
        <f t="shared" si="4"/>
        <v>385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99</v>
      </c>
      <c r="D19" s="69">
        <v>7</v>
      </c>
      <c r="E19" s="69">
        <v>1</v>
      </c>
      <c r="F19" s="70">
        <f t="shared" si="0"/>
        <v>119</v>
      </c>
      <c r="G19" s="71">
        <f t="shared" si="3"/>
        <v>462.5</v>
      </c>
      <c r="H19" s="72" t="s">
        <v>22</v>
      </c>
      <c r="I19" s="45">
        <v>3</v>
      </c>
      <c r="J19" s="45">
        <v>94</v>
      </c>
      <c r="K19" s="45">
        <v>3</v>
      </c>
      <c r="L19" s="45">
        <v>1</v>
      </c>
      <c r="M19" s="62">
        <f t="shared" si="1"/>
        <v>104</v>
      </c>
      <c r="N19" s="63">
        <f>M16+M17+M18+M19</f>
        <v>397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122</v>
      </c>
      <c r="D20" s="67">
        <v>5</v>
      </c>
      <c r="E20" s="67">
        <v>2</v>
      </c>
      <c r="F20" s="73">
        <f t="shared" si="0"/>
        <v>140</v>
      </c>
      <c r="G20" s="74"/>
      <c r="H20" s="64" t="s">
        <v>24</v>
      </c>
      <c r="I20" s="46">
        <v>6</v>
      </c>
      <c r="J20" s="46">
        <v>98</v>
      </c>
      <c r="K20" s="46">
        <v>4</v>
      </c>
      <c r="L20" s="46">
        <v>4</v>
      </c>
      <c r="M20" s="73">
        <f t="shared" si="1"/>
        <v>119</v>
      </c>
      <c r="N20" s="63">
        <f>M17+M18+M19+M20</f>
        <v>426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139</v>
      </c>
      <c r="D21" s="61">
        <v>4</v>
      </c>
      <c r="E21" s="61">
        <v>3</v>
      </c>
      <c r="F21" s="62">
        <f t="shared" si="0"/>
        <v>156.5</v>
      </c>
      <c r="G21" s="75"/>
      <c r="H21" s="72" t="s">
        <v>25</v>
      </c>
      <c r="I21" s="46">
        <v>5</v>
      </c>
      <c r="J21" s="46">
        <v>84</v>
      </c>
      <c r="K21" s="46">
        <v>3</v>
      </c>
      <c r="L21" s="46">
        <v>5</v>
      </c>
      <c r="M21" s="62">
        <f t="shared" si="1"/>
        <v>105</v>
      </c>
      <c r="N21" s="63">
        <f>M18+M19+M20+M21</f>
        <v>418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114</v>
      </c>
      <c r="D22" s="61">
        <v>6</v>
      </c>
      <c r="E22" s="61">
        <v>1</v>
      </c>
      <c r="F22" s="62">
        <f t="shared" si="0"/>
        <v>132</v>
      </c>
      <c r="G22" s="63"/>
      <c r="H22" s="68" t="s">
        <v>26</v>
      </c>
      <c r="I22" s="47">
        <v>4</v>
      </c>
      <c r="J22" s="47">
        <v>110</v>
      </c>
      <c r="K22" s="47">
        <v>8</v>
      </c>
      <c r="L22" s="47">
        <v>5</v>
      </c>
      <c r="M22" s="62">
        <f t="shared" si="1"/>
        <v>140.5</v>
      </c>
      <c r="N22" s="71">
        <f>M19+M20+M21+M22</f>
        <v>468.5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462.5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539.5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88</v>
      </c>
      <c r="G24" s="88"/>
      <c r="H24" s="198"/>
      <c r="I24" s="199"/>
      <c r="J24" s="83" t="s">
        <v>72</v>
      </c>
      <c r="K24" s="86"/>
      <c r="L24" s="86"/>
      <c r="M24" s="87" t="s">
        <v>73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37 X CARRERA 46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3746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44118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</v>
      </c>
      <c r="C10" s="46">
        <v>5</v>
      </c>
      <c r="D10" s="46">
        <v>4</v>
      </c>
      <c r="E10" s="46">
        <v>0</v>
      </c>
      <c r="F10" s="62">
        <f>B10*0.5+C10*1+D10*2+E10*2.5</f>
        <v>13.5</v>
      </c>
      <c r="G10" s="2"/>
      <c r="H10" s="19" t="s">
        <v>4</v>
      </c>
      <c r="I10" s="46">
        <v>1</v>
      </c>
      <c r="J10" s="46">
        <v>8</v>
      </c>
      <c r="K10" s="46">
        <v>2</v>
      </c>
      <c r="L10" s="46">
        <v>0</v>
      </c>
      <c r="M10" s="6">
        <f>I10*0.5+J10*1+K10*2+L10*2.5</f>
        <v>12.5</v>
      </c>
      <c r="N10" s="9">
        <f>F20+F21+F22+M10</f>
        <v>55</v>
      </c>
      <c r="O10" s="19" t="s">
        <v>43</v>
      </c>
      <c r="P10" s="46">
        <v>0</v>
      </c>
      <c r="Q10" s="46">
        <v>5</v>
      </c>
      <c r="R10" s="46">
        <v>7</v>
      </c>
      <c r="S10" s="46">
        <v>0</v>
      </c>
      <c r="T10" s="6">
        <f>P10*0.5+Q10*1+R10*2+S10*2.5</f>
        <v>19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5</v>
      </c>
      <c r="D11" s="46">
        <v>6</v>
      </c>
      <c r="E11" s="46">
        <v>0</v>
      </c>
      <c r="F11" s="6">
        <f t="shared" ref="F11:F22" si="0">B11*0.5+C11*1+D11*2+E11*2.5</f>
        <v>17</v>
      </c>
      <c r="G11" s="2"/>
      <c r="H11" s="19" t="s">
        <v>5</v>
      </c>
      <c r="I11" s="46">
        <v>1</v>
      </c>
      <c r="J11" s="46">
        <v>5</v>
      </c>
      <c r="K11" s="46">
        <v>2</v>
      </c>
      <c r="L11" s="46">
        <v>0</v>
      </c>
      <c r="M11" s="6">
        <f t="shared" ref="M11:M22" si="1">I11*0.5+J11*1+K11*2+L11*2.5</f>
        <v>9.5</v>
      </c>
      <c r="N11" s="9">
        <f>F21+F22+M10+M11</f>
        <v>46.5</v>
      </c>
      <c r="O11" s="19" t="s">
        <v>44</v>
      </c>
      <c r="P11" s="46">
        <v>0</v>
      </c>
      <c r="Q11" s="46">
        <v>4</v>
      </c>
      <c r="R11" s="46">
        <v>7</v>
      </c>
      <c r="S11" s="46">
        <v>0</v>
      </c>
      <c r="T11" s="6">
        <f t="shared" ref="T11:T21" si="2">P11*0.5+Q11*1+R11*2+S11*2.5</f>
        <v>18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3</v>
      </c>
      <c r="D12" s="46">
        <v>3</v>
      </c>
      <c r="E12" s="46">
        <v>0</v>
      </c>
      <c r="F12" s="6">
        <f t="shared" si="0"/>
        <v>9</v>
      </c>
      <c r="G12" s="2"/>
      <c r="H12" s="19" t="s">
        <v>6</v>
      </c>
      <c r="I12" s="46">
        <v>0</v>
      </c>
      <c r="J12" s="46">
        <v>3</v>
      </c>
      <c r="K12" s="46">
        <v>4</v>
      </c>
      <c r="L12" s="46">
        <v>2</v>
      </c>
      <c r="M12" s="6">
        <f t="shared" si="1"/>
        <v>16</v>
      </c>
      <c r="N12" s="2">
        <f>F22+M10+M11+M12</f>
        <v>50</v>
      </c>
      <c r="O12" s="19" t="s">
        <v>32</v>
      </c>
      <c r="P12" s="46">
        <v>0</v>
      </c>
      <c r="Q12" s="46">
        <v>6</v>
      </c>
      <c r="R12" s="46">
        <v>4</v>
      </c>
      <c r="S12" s="46">
        <v>0</v>
      </c>
      <c r="T12" s="6">
        <f t="shared" si="2"/>
        <v>14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4</v>
      </c>
      <c r="D13" s="46">
        <v>5</v>
      </c>
      <c r="E13" s="46">
        <v>0</v>
      </c>
      <c r="F13" s="6">
        <f t="shared" si="0"/>
        <v>14</v>
      </c>
      <c r="G13" s="2">
        <f>F10+F11+F12+F13</f>
        <v>53.5</v>
      </c>
      <c r="H13" s="19" t="s">
        <v>7</v>
      </c>
      <c r="I13" s="46">
        <v>0</v>
      </c>
      <c r="J13" s="46">
        <v>7</v>
      </c>
      <c r="K13" s="46">
        <v>2</v>
      </c>
      <c r="L13" s="46">
        <v>0</v>
      </c>
      <c r="M13" s="6">
        <f t="shared" si="1"/>
        <v>11</v>
      </c>
      <c r="N13" s="2">
        <f t="shared" ref="N13:N18" si="3">M10+M11+M12+M13</f>
        <v>49</v>
      </c>
      <c r="O13" s="19" t="s">
        <v>33</v>
      </c>
      <c r="P13" s="46">
        <v>1</v>
      </c>
      <c r="Q13" s="46">
        <v>6</v>
      </c>
      <c r="R13" s="46">
        <v>5</v>
      </c>
      <c r="S13" s="46">
        <v>0</v>
      </c>
      <c r="T13" s="6">
        <f t="shared" si="2"/>
        <v>16.5</v>
      </c>
      <c r="U13" s="2">
        <f t="shared" ref="U13:U21" si="4">T10+T11+T12+T13</f>
        <v>67.5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6</v>
      </c>
      <c r="D14" s="46">
        <v>5</v>
      </c>
      <c r="E14" s="46">
        <v>1</v>
      </c>
      <c r="F14" s="6">
        <f t="shared" si="0"/>
        <v>19.5</v>
      </c>
      <c r="G14" s="2">
        <f t="shared" ref="G14:G19" si="5">F11+F12+F13+F14</f>
        <v>59.5</v>
      </c>
      <c r="H14" s="19" t="s">
        <v>9</v>
      </c>
      <c r="I14" s="46">
        <v>0</v>
      </c>
      <c r="J14" s="46">
        <v>5</v>
      </c>
      <c r="K14" s="46">
        <v>3</v>
      </c>
      <c r="L14" s="46">
        <v>0</v>
      </c>
      <c r="M14" s="6">
        <f t="shared" si="1"/>
        <v>11</v>
      </c>
      <c r="N14" s="2">
        <f t="shared" si="3"/>
        <v>47.5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48.5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4</v>
      </c>
      <c r="D15" s="46">
        <v>5</v>
      </c>
      <c r="E15" s="46">
        <v>1</v>
      </c>
      <c r="F15" s="6">
        <f t="shared" si="0"/>
        <v>17</v>
      </c>
      <c r="G15" s="2">
        <f t="shared" si="5"/>
        <v>59.5</v>
      </c>
      <c r="H15" s="19" t="s">
        <v>12</v>
      </c>
      <c r="I15" s="46">
        <v>0</v>
      </c>
      <c r="J15" s="46">
        <v>5</v>
      </c>
      <c r="K15" s="46">
        <v>4</v>
      </c>
      <c r="L15" s="46">
        <v>0</v>
      </c>
      <c r="M15" s="6">
        <f t="shared" si="1"/>
        <v>13</v>
      </c>
      <c r="N15" s="2">
        <f t="shared" si="3"/>
        <v>51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30.5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7</v>
      </c>
      <c r="D16" s="46">
        <v>5</v>
      </c>
      <c r="E16" s="46">
        <v>0</v>
      </c>
      <c r="F16" s="6">
        <f t="shared" si="0"/>
        <v>17.5</v>
      </c>
      <c r="G16" s="2">
        <f t="shared" si="5"/>
        <v>68</v>
      </c>
      <c r="H16" s="19" t="s">
        <v>15</v>
      </c>
      <c r="I16" s="46">
        <v>0</v>
      </c>
      <c r="J16" s="46">
        <v>4</v>
      </c>
      <c r="K16" s="46">
        <v>2</v>
      </c>
      <c r="L16" s="46">
        <v>1</v>
      </c>
      <c r="M16" s="6">
        <f t="shared" si="1"/>
        <v>10.5</v>
      </c>
      <c r="N16" s="2">
        <f t="shared" si="3"/>
        <v>45.5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16.5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8</v>
      </c>
      <c r="D17" s="46">
        <v>7</v>
      </c>
      <c r="E17" s="46">
        <v>1</v>
      </c>
      <c r="F17" s="6">
        <f t="shared" si="0"/>
        <v>25</v>
      </c>
      <c r="G17" s="2">
        <f t="shared" si="5"/>
        <v>79</v>
      </c>
      <c r="H17" s="19" t="s">
        <v>18</v>
      </c>
      <c r="I17" s="46">
        <v>0</v>
      </c>
      <c r="J17" s="46">
        <v>3</v>
      </c>
      <c r="K17" s="46">
        <v>1</v>
      </c>
      <c r="L17" s="46">
        <v>0</v>
      </c>
      <c r="M17" s="6">
        <f t="shared" si="1"/>
        <v>5</v>
      </c>
      <c r="N17" s="2">
        <f t="shared" si="3"/>
        <v>39.5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5</v>
      </c>
      <c r="D18" s="46">
        <v>4</v>
      </c>
      <c r="E18" s="46">
        <v>0</v>
      </c>
      <c r="F18" s="6">
        <f t="shared" si="0"/>
        <v>13.5</v>
      </c>
      <c r="G18" s="2">
        <f t="shared" si="5"/>
        <v>73</v>
      </c>
      <c r="H18" s="19" t="s">
        <v>20</v>
      </c>
      <c r="I18" s="46">
        <v>1</v>
      </c>
      <c r="J18" s="46">
        <v>2</v>
      </c>
      <c r="K18" s="46">
        <v>7</v>
      </c>
      <c r="L18" s="46">
        <v>0</v>
      </c>
      <c r="M18" s="6">
        <f t="shared" si="1"/>
        <v>16.5</v>
      </c>
      <c r="N18" s="2">
        <f t="shared" si="3"/>
        <v>45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4</v>
      </c>
      <c r="D19" s="47">
        <v>3</v>
      </c>
      <c r="E19" s="47">
        <v>0</v>
      </c>
      <c r="F19" s="7">
        <f t="shared" si="0"/>
        <v>10.5</v>
      </c>
      <c r="G19" s="3">
        <f t="shared" si="5"/>
        <v>66.5</v>
      </c>
      <c r="H19" s="20" t="s">
        <v>22</v>
      </c>
      <c r="I19" s="45">
        <v>0</v>
      </c>
      <c r="J19" s="45">
        <v>4</v>
      </c>
      <c r="K19" s="45">
        <v>6</v>
      </c>
      <c r="L19" s="45">
        <v>1</v>
      </c>
      <c r="M19" s="6">
        <f t="shared" si="1"/>
        <v>18.5</v>
      </c>
      <c r="N19" s="2">
        <f>M16+M17+M18+M19</f>
        <v>50.5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7</v>
      </c>
      <c r="D20" s="45">
        <v>5</v>
      </c>
      <c r="E20" s="45">
        <v>0</v>
      </c>
      <c r="F20" s="8">
        <f t="shared" si="0"/>
        <v>18</v>
      </c>
      <c r="G20" s="35"/>
      <c r="H20" s="19" t="s">
        <v>24</v>
      </c>
      <c r="I20" s="46">
        <v>0</v>
      </c>
      <c r="J20" s="46">
        <v>13</v>
      </c>
      <c r="K20" s="46">
        <v>2</v>
      </c>
      <c r="L20" s="46">
        <v>0</v>
      </c>
      <c r="M20" s="8">
        <f t="shared" si="1"/>
        <v>17</v>
      </c>
      <c r="N20" s="2">
        <f>M17+M18+M19+M20</f>
        <v>57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6</v>
      </c>
      <c r="D21" s="46">
        <v>2</v>
      </c>
      <c r="E21" s="46">
        <v>1</v>
      </c>
      <c r="F21" s="6">
        <f t="shared" si="0"/>
        <v>12.5</v>
      </c>
      <c r="G21" s="36"/>
      <c r="H21" s="20" t="s">
        <v>25</v>
      </c>
      <c r="I21" s="46">
        <v>0</v>
      </c>
      <c r="J21" s="46">
        <v>1</v>
      </c>
      <c r="K21" s="46">
        <v>10</v>
      </c>
      <c r="L21" s="46">
        <v>0</v>
      </c>
      <c r="M21" s="6">
        <f t="shared" si="1"/>
        <v>21</v>
      </c>
      <c r="N21" s="2">
        <f>M18+M19+M20+M21</f>
        <v>73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4</v>
      </c>
      <c r="D22" s="46">
        <v>4</v>
      </c>
      <c r="E22" s="46">
        <v>0</v>
      </c>
      <c r="F22" s="6">
        <f t="shared" si="0"/>
        <v>12</v>
      </c>
      <c r="G22" s="2"/>
      <c r="H22" s="21" t="s">
        <v>26</v>
      </c>
      <c r="I22" s="47">
        <v>0</v>
      </c>
      <c r="J22" s="47">
        <v>7</v>
      </c>
      <c r="K22" s="47">
        <v>4</v>
      </c>
      <c r="L22" s="47">
        <v>1</v>
      </c>
      <c r="M22" s="6">
        <f t="shared" si="1"/>
        <v>17.5</v>
      </c>
      <c r="N22" s="3">
        <f>M19+M20+M21+M22</f>
        <v>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79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74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37 X CARRERA 46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3746</v>
      </c>
      <c r="M6" s="184"/>
      <c r="N6" s="184"/>
      <c r="O6" s="12"/>
      <c r="P6" s="179" t="s">
        <v>58</v>
      </c>
      <c r="Q6" s="179"/>
      <c r="R6" s="179"/>
      <c r="S6" s="218">
        <f>'G-1'!S6:U6</f>
        <v>44118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12</v>
      </c>
      <c r="C10" s="46">
        <f>'G-1'!C10+'G-3'!C10+'G-4'!C10</f>
        <v>132</v>
      </c>
      <c r="D10" s="46">
        <f>'G-1'!D10+'G-3'!D10+'G-4'!D10</f>
        <v>13</v>
      </c>
      <c r="E10" s="46">
        <f>'G-1'!E10+'G-3'!E10+'G-4'!E10</f>
        <v>3</v>
      </c>
      <c r="F10" s="6">
        <f t="shared" ref="F10:F22" si="0">B10*0.5+C10*1+D10*2+E10*2.5</f>
        <v>171.5</v>
      </c>
      <c r="G10" s="2"/>
      <c r="H10" s="19" t="s">
        <v>4</v>
      </c>
      <c r="I10" s="46">
        <f>'G-1'!I10+'G-3'!I10+'G-4'!I10</f>
        <v>8</v>
      </c>
      <c r="J10" s="46">
        <f>'G-1'!J10+'G-3'!J10+'G-4'!J10</f>
        <v>152</v>
      </c>
      <c r="K10" s="46">
        <f>'G-1'!K10+'G-3'!K10+'G-4'!K10</f>
        <v>7</v>
      </c>
      <c r="L10" s="46">
        <f>'G-1'!L10+'G-3'!L10+'G-4'!L10</f>
        <v>6</v>
      </c>
      <c r="M10" s="6">
        <f t="shared" ref="M10:M22" si="1">I10*0.5+J10*1+K10*2+L10*2.5</f>
        <v>185</v>
      </c>
      <c r="N10" s="9">
        <f>F20+F21+F22+M10</f>
        <v>846.5</v>
      </c>
      <c r="O10" s="19" t="s">
        <v>43</v>
      </c>
      <c r="P10" s="46">
        <f>'G-1'!P10+'G-3'!P10+'G-4'!P10</f>
        <v>7</v>
      </c>
      <c r="Q10" s="46">
        <f>'G-1'!Q10+'G-3'!Q10+'G-4'!Q10</f>
        <v>142</v>
      </c>
      <c r="R10" s="46">
        <f>'G-1'!R10+'G-3'!R10+'G-4'!R10</f>
        <v>16</v>
      </c>
      <c r="S10" s="46">
        <f>'G-1'!S10+'G-3'!S10+'G-4'!S10</f>
        <v>1</v>
      </c>
      <c r="T10" s="6">
        <f t="shared" ref="T10:T21" si="2">P10*0.5+Q10*1+R10*2+S10*2.5</f>
        <v>180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65</v>
      </c>
      <c r="C11" s="46">
        <f>'G-1'!C11+'G-3'!C11+'G-4'!C11</f>
        <v>156</v>
      </c>
      <c r="D11" s="46">
        <f>'G-1'!D11+'G-3'!D11+'G-4'!D11</f>
        <v>15</v>
      </c>
      <c r="E11" s="46">
        <f>'G-1'!E11+'G-3'!E11+'G-4'!E11</f>
        <v>5</v>
      </c>
      <c r="F11" s="6">
        <f t="shared" si="0"/>
        <v>231</v>
      </c>
      <c r="G11" s="2"/>
      <c r="H11" s="19" t="s">
        <v>5</v>
      </c>
      <c r="I11" s="46">
        <f>'G-1'!I11+'G-3'!I11+'G-4'!I11</f>
        <v>8</v>
      </c>
      <c r="J11" s="46">
        <f>'G-1'!J11+'G-3'!J11+'G-4'!J11</f>
        <v>158</v>
      </c>
      <c r="K11" s="46">
        <f>'G-1'!K11+'G-3'!K11+'G-4'!K11</f>
        <v>12</v>
      </c>
      <c r="L11" s="46">
        <f>'G-1'!L11+'G-3'!L11+'G-4'!L11</f>
        <v>1</v>
      </c>
      <c r="M11" s="6">
        <f t="shared" si="1"/>
        <v>188.5</v>
      </c>
      <c r="N11" s="9">
        <f>F21+F22+M10+M11</f>
        <v>806</v>
      </c>
      <c r="O11" s="19" t="s">
        <v>44</v>
      </c>
      <c r="P11" s="46">
        <f>'G-1'!P11+'G-3'!P11+'G-4'!P11</f>
        <v>9</v>
      </c>
      <c r="Q11" s="46">
        <f>'G-1'!Q11+'G-3'!Q11+'G-4'!Q11</f>
        <v>152</v>
      </c>
      <c r="R11" s="46">
        <f>'G-1'!R11+'G-3'!R11+'G-4'!R11</f>
        <v>16</v>
      </c>
      <c r="S11" s="46">
        <f>'G-1'!S11+'G-3'!S11+'G-4'!S11</f>
        <v>0</v>
      </c>
      <c r="T11" s="6">
        <f t="shared" si="2"/>
        <v>188.5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21</v>
      </c>
      <c r="C12" s="46">
        <f>'G-1'!C12+'G-3'!C12+'G-4'!C12</f>
        <v>145</v>
      </c>
      <c r="D12" s="46">
        <f>'G-1'!D12+'G-3'!D12+'G-4'!D12</f>
        <v>11</v>
      </c>
      <c r="E12" s="46">
        <f>'G-1'!E12+'G-3'!E12+'G-4'!E12</f>
        <v>4</v>
      </c>
      <c r="F12" s="6">
        <f t="shared" si="0"/>
        <v>187.5</v>
      </c>
      <c r="G12" s="2"/>
      <c r="H12" s="19" t="s">
        <v>6</v>
      </c>
      <c r="I12" s="46">
        <f>'G-1'!I12+'G-3'!I12+'G-4'!I12</f>
        <v>15</v>
      </c>
      <c r="J12" s="46">
        <f>'G-1'!J12+'G-3'!J12+'G-4'!J12</f>
        <v>131</v>
      </c>
      <c r="K12" s="46">
        <f>'G-1'!K12+'G-3'!K12+'G-4'!K12</f>
        <v>16</v>
      </c>
      <c r="L12" s="46">
        <f>'G-1'!L12+'G-3'!L12+'G-4'!L12</f>
        <v>6</v>
      </c>
      <c r="M12" s="6">
        <f t="shared" si="1"/>
        <v>185.5</v>
      </c>
      <c r="N12" s="2">
        <f>F22+M10+M11+M12</f>
        <v>763.5</v>
      </c>
      <c r="O12" s="19" t="s">
        <v>32</v>
      </c>
      <c r="P12" s="46">
        <f>'G-1'!P12+'G-3'!P12+'G-4'!P12</f>
        <v>6</v>
      </c>
      <c r="Q12" s="46">
        <f>'G-1'!Q12+'G-3'!Q12+'G-4'!Q12</f>
        <v>124</v>
      </c>
      <c r="R12" s="46">
        <f>'G-1'!R12+'G-3'!R12+'G-4'!R12</f>
        <v>11</v>
      </c>
      <c r="S12" s="46">
        <f>'G-1'!S12+'G-3'!S12+'G-4'!S12</f>
        <v>8</v>
      </c>
      <c r="T12" s="6">
        <f t="shared" si="2"/>
        <v>169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14</v>
      </c>
      <c r="C13" s="46">
        <f>'G-1'!C13+'G-3'!C13+'G-4'!C13</f>
        <v>129</v>
      </c>
      <c r="D13" s="46">
        <f>'G-1'!D13+'G-3'!D13+'G-4'!D13</f>
        <v>16</v>
      </c>
      <c r="E13" s="46">
        <f>'G-1'!E13+'G-3'!E13+'G-4'!E13</f>
        <v>1</v>
      </c>
      <c r="F13" s="6">
        <f t="shared" si="0"/>
        <v>170.5</v>
      </c>
      <c r="G13" s="2">
        <f t="shared" ref="G13:G19" si="3">F10+F11+F12+F13</f>
        <v>760.5</v>
      </c>
      <c r="H13" s="19" t="s">
        <v>7</v>
      </c>
      <c r="I13" s="46">
        <f>'G-1'!I13+'G-3'!I13+'G-4'!I13</f>
        <v>6</v>
      </c>
      <c r="J13" s="46">
        <f>'G-1'!J13+'G-3'!J13+'G-4'!J13</f>
        <v>128</v>
      </c>
      <c r="K13" s="46">
        <f>'G-1'!K13+'G-3'!K13+'G-4'!K13</f>
        <v>9</v>
      </c>
      <c r="L13" s="46">
        <f>'G-1'!L13+'G-3'!L13+'G-4'!L13</f>
        <v>5</v>
      </c>
      <c r="M13" s="6">
        <f t="shared" si="1"/>
        <v>161.5</v>
      </c>
      <c r="N13" s="2">
        <f t="shared" ref="N13:N18" si="4">M10+M11+M12+M13</f>
        <v>720.5</v>
      </c>
      <c r="O13" s="19" t="s">
        <v>33</v>
      </c>
      <c r="P13" s="46">
        <f>'G-1'!P13+'G-3'!P13+'G-4'!P13</f>
        <v>6</v>
      </c>
      <c r="Q13" s="46">
        <f>'G-1'!Q13+'G-3'!Q13+'G-4'!Q13</f>
        <v>144</v>
      </c>
      <c r="R13" s="46">
        <f>'G-1'!R13+'G-3'!R13+'G-4'!R13</f>
        <v>12</v>
      </c>
      <c r="S13" s="46">
        <f>'G-1'!S13+'G-3'!S13+'G-4'!S13</f>
        <v>4</v>
      </c>
      <c r="T13" s="6">
        <f t="shared" si="2"/>
        <v>181</v>
      </c>
      <c r="U13" s="2">
        <f t="shared" ref="U13:U21" si="5">T10+T11+T12+T13</f>
        <v>718.5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20</v>
      </c>
      <c r="C14" s="46">
        <f>'G-1'!C14+'G-3'!C14+'G-4'!C14</f>
        <v>144</v>
      </c>
      <c r="D14" s="46">
        <f>'G-1'!D14+'G-3'!D14+'G-4'!D14</f>
        <v>16</v>
      </c>
      <c r="E14" s="46">
        <f>'G-1'!E14+'G-3'!E14+'G-4'!E14</f>
        <v>3</v>
      </c>
      <c r="F14" s="6">
        <f t="shared" si="0"/>
        <v>193.5</v>
      </c>
      <c r="G14" s="2">
        <f t="shared" si="3"/>
        <v>782.5</v>
      </c>
      <c r="H14" s="19" t="s">
        <v>9</v>
      </c>
      <c r="I14" s="46">
        <f>'G-1'!I14+'G-3'!I14+'G-4'!I14</f>
        <v>6</v>
      </c>
      <c r="J14" s="46">
        <f>'G-1'!J14+'G-3'!J14+'G-4'!J14</f>
        <v>112</v>
      </c>
      <c r="K14" s="46">
        <f>'G-1'!K14+'G-3'!K14+'G-4'!K14</f>
        <v>10</v>
      </c>
      <c r="L14" s="46">
        <f>'G-1'!L14+'G-3'!L14+'G-4'!L14</f>
        <v>1</v>
      </c>
      <c r="M14" s="6">
        <f t="shared" si="1"/>
        <v>137.5</v>
      </c>
      <c r="N14" s="2">
        <f t="shared" si="4"/>
        <v>673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538.5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9</v>
      </c>
      <c r="C15" s="46">
        <f>'G-1'!C15+'G-3'!C15+'G-4'!C15</f>
        <v>135</v>
      </c>
      <c r="D15" s="46">
        <f>'G-1'!D15+'G-3'!D15+'G-4'!D15</f>
        <v>15</v>
      </c>
      <c r="E15" s="46">
        <f>'G-1'!E15+'G-3'!E15+'G-4'!E15</f>
        <v>5</v>
      </c>
      <c r="F15" s="6">
        <f t="shared" si="0"/>
        <v>182</v>
      </c>
      <c r="G15" s="2">
        <f t="shared" si="3"/>
        <v>733.5</v>
      </c>
      <c r="H15" s="19" t="s">
        <v>12</v>
      </c>
      <c r="I15" s="46">
        <f>'G-1'!I15+'G-3'!I15+'G-4'!I15</f>
        <v>6</v>
      </c>
      <c r="J15" s="46">
        <f>'G-1'!J15+'G-3'!J15+'G-4'!J15</f>
        <v>107</v>
      </c>
      <c r="K15" s="46">
        <f>'G-1'!K15+'G-3'!K15+'G-4'!K15</f>
        <v>10</v>
      </c>
      <c r="L15" s="46">
        <f>'G-1'!L15+'G-3'!L15+'G-4'!L15</f>
        <v>4</v>
      </c>
      <c r="M15" s="6">
        <f t="shared" si="1"/>
        <v>140</v>
      </c>
      <c r="N15" s="2">
        <f t="shared" si="4"/>
        <v>624.5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350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</v>
      </c>
      <c r="C16" s="46">
        <f>'G-1'!C16+'G-3'!C16+'G-4'!C16</f>
        <v>143</v>
      </c>
      <c r="D16" s="46">
        <f>'G-1'!D16+'G-3'!D16+'G-4'!D16</f>
        <v>18</v>
      </c>
      <c r="E16" s="46">
        <f>'G-1'!E16+'G-3'!E16+'G-4'!E16</f>
        <v>3</v>
      </c>
      <c r="F16" s="6">
        <f t="shared" si="0"/>
        <v>192</v>
      </c>
      <c r="G16" s="2">
        <f t="shared" si="3"/>
        <v>738</v>
      </c>
      <c r="H16" s="19" t="s">
        <v>15</v>
      </c>
      <c r="I16" s="46">
        <f>'G-1'!I16+'G-3'!I16+'G-4'!I16</f>
        <v>3</v>
      </c>
      <c r="J16" s="46">
        <f>'G-1'!J16+'G-3'!J16+'G-4'!J16</f>
        <v>108</v>
      </c>
      <c r="K16" s="46">
        <f>'G-1'!K16+'G-3'!K16+'G-4'!K16</f>
        <v>8</v>
      </c>
      <c r="L16" s="46">
        <f>'G-1'!L16+'G-3'!L16+'G-4'!L16</f>
        <v>3</v>
      </c>
      <c r="M16" s="6">
        <f t="shared" si="1"/>
        <v>133</v>
      </c>
      <c r="N16" s="2">
        <f t="shared" si="4"/>
        <v>572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181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13</v>
      </c>
      <c r="C17" s="46">
        <f>'G-1'!C17+'G-3'!C17+'G-4'!C17</f>
        <v>134</v>
      </c>
      <c r="D17" s="46">
        <f>'G-1'!D17+'G-3'!D17+'G-4'!D17</f>
        <v>32</v>
      </c>
      <c r="E17" s="46">
        <f>'G-1'!E17+'G-3'!E17+'G-4'!E17</f>
        <v>6</v>
      </c>
      <c r="F17" s="6">
        <f t="shared" si="0"/>
        <v>219.5</v>
      </c>
      <c r="G17" s="2">
        <f t="shared" si="3"/>
        <v>787</v>
      </c>
      <c r="H17" s="19" t="s">
        <v>18</v>
      </c>
      <c r="I17" s="46">
        <f>'G-1'!I17+'G-3'!I17+'G-4'!I17</f>
        <v>12</v>
      </c>
      <c r="J17" s="46">
        <f>'G-1'!J17+'G-3'!J17+'G-4'!J17</f>
        <v>123</v>
      </c>
      <c r="K17" s="46">
        <f>'G-1'!K17+'G-3'!K17+'G-4'!K17</f>
        <v>9</v>
      </c>
      <c r="L17" s="46">
        <f>'G-1'!L17+'G-3'!L17+'G-4'!L17</f>
        <v>2</v>
      </c>
      <c r="M17" s="6">
        <f t="shared" si="1"/>
        <v>152</v>
      </c>
      <c r="N17" s="2">
        <f t="shared" si="4"/>
        <v>562.5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10</v>
      </c>
      <c r="C18" s="46">
        <f>'G-1'!C18+'G-3'!C18+'G-4'!C18</f>
        <v>140</v>
      </c>
      <c r="D18" s="46">
        <f>'G-1'!D18+'G-3'!D18+'G-4'!D18</f>
        <v>15</v>
      </c>
      <c r="E18" s="46">
        <f>'G-1'!E18+'G-3'!E18+'G-4'!E18</f>
        <v>5</v>
      </c>
      <c r="F18" s="6">
        <f t="shared" si="0"/>
        <v>187.5</v>
      </c>
      <c r="G18" s="2">
        <f t="shared" si="3"/>
        <v>781</v>
      </c>
      <c r="H18" s="19" t="s">
        <v>20</v>
      </c>
      <c r="I18" s="46">
        <f>'G-1'!I18+'G-3'!I18+'G-4'!I18</f>
        <v>8</v>
      </c>
      <c r="J18" s="46">
        <f>'G-1'!J18+'G-3'!J18+'G-4'!J18</f>
        <v>108</v>
      </c>
      <c r="K18" s="46">
        <f>'G-1'!K18+'G-3'!K18+'G-4'!K18</f>
        <v>15</v>
      </c>
      <c r="L18" s="46">
        <f>'G-1'!L18+'G-3'!L18+'G-4'!L18</f>
        <v>3</v>
      </c>
      <c r="M18" s="6">
        <f t="shared" si="1"/>
        <v>149.5</v>
      </c>
      <c r="N18" s="2">
        <f t="shared" si="4"/>
        <v>574.5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</v>
      </c>
      <c r="C19" s="47">
        <f>'G-1'!C19+'G-3'!C19+'G-4'!C19</f>
        <v>152</v>
      </c>
      <c r="D19" s="47">
        <f>'G-1'!D19+'G-3'!D19+'G-4'!D19</f>
        <v>13</v>
      </c>
      <c r="E19" s="47">
        <f>'G-1'!E19+'G-3'!E19+'G-4'!E19</f>
        <v>4</v>
      </c>
      <c r="F19" s="7">
        <f t="shared" si="0"/>
        <v>193</v>
      </c>
      <c r="G19" s="3">
        <f t="shared" si="3"/>
        <v>792</v>
      </c>
      <c r="H19" s="20" t="s">
        <v>22</v>
      </c>
      <c r="I19" s="46">
        <f>'G-1'!I19+'G-3'!I19+'G-4'!I19</f>
        <v>6</v>
      </c>
      <c r="J19" s="46">
        <f>'G-1'!J19+'G-3'!J19+'G-4'!J19</f>
        <v>129</v>
      </c>
      <c r="K19" s="46">
        <f>'G-1'!K19+'G-3'!K19+'G-4'!K19</f>
        <v>13</v>
      </c>
      <c r="L19" s="46">
        <f>'G-1'!L19+'G-3'!L19+'G-4'!L19</f>
        <v>5</v>
      </c>
      <c r="M19" s="6">
        <f t="shared" si="1"/>
        <v>170.5</v>
      </c>
      <c r="N19" s="2">
        <f>M16+M17+M18+M19</f>
        <v>605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</v>
      </c>
      <c r="C20" s="45">
        <f>'G-1'!C20+'G-3'!C20+'G-4'!C20</f>
        <v>180</v>
      </c>
      <c r="D20" s="45">
        <f>'G-1'!D20+'G-3'!D20+'G-4'!D20</f>
        <v>14</v>
      </c>
      <c r="E20" s="45">
        <f>'G-1'!E20+'G-3'!E20+'G-4'!E20</f>
        <v>6</v>
      </c>
      <c r="F20" s="8">
        <f t="shared" si="0"/>
        <v>229</v>
      </c>
      <c r="G20" s="35"/>
      <c r="H20" s="19" t="s">
        <v>24</v>
      </c>
      <c r="I20" s="46">
        <f>'G-1'!I20+'G-3'!I20+'G-4'!I20</f>
        <v>9</v>
      </c>
      <c r="J20" s="46">
        <f>'G-1'!J20+'G-3'!J20+'G-4'!J20</f>
        <v>160</v>
      </c>
      <c r="K20" s="46">
        <f>'G-1'!K20+'G-3'!K20+'G-4'!K20</f>
        <v>11</v>
      </c>
      <c r="L20" s="46">
        <f>'G-1'!L20+'G-3'!L20+'G-4'!L20</f>
        <v>5</v>
      </c>
      <c r="M20" s="8">
        <f t="shared" si="1"/>
        <v>199</v>
      </c>
      <c r="N20" s="2">
        <f>M17+M18+M19+M20</f>
        <v>671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</v>
      </c>
      <c r="C21" s="45">
        <f>'G-1'!C21+'G-3'!C21+'G-4'!C21</f>
        <v>194</v>
      </c>
      <c r="D21" s="45">
        <f>'G-1'!D21+'G-3'!D21+'G-4'!D21</f>
        <v>8</v>
      </c>
      <c r="E21" s="45">
        <f>'G-1'!E21+'G-3'!E21+'G-4'!E21</f>
        <v>5</v>
      </c>
      <c r="F21" s="6">
        <f t="shared" si="0"/>
        <v>228</v>
      </c>
      <c r="G21" s="36"/>
      <c r="H21" s="20" t="s">
        <v>25</v>
      </c>
      <c r="I21" s="46">
        <f>'G-1'!I21+'G-3'!I21+'G-4'!I21</f>
        <v>6</v>
      </c>
      <c r="J21" s="46">
        <f>'G-1'!J21+'G-3'!J21+'G-4'!J21</f>
        <v>122</v>
      </c>
      <c r="K21" s="46">
        <f>'G-1'!K21+'G-3'!K21+'G-4'!K21</f>
        <v>19</v>
      </c>
      <c r="L21" s="46">
        <f>'G-1'!L21+'G-3'!L21+'G-4'!L21</f>
        <v>6</v>
      </c>
      <c r="M21" s="6">
        <f t="shared" si="1"/>
        <v>178</v>
      </c>
      <c r="N21" s="2">
        <f>M18+M19+M20+M21</f>
        <v>697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</v>
      </c>
      <c r="C22" s="45">
        <f>'G-1'!C22+'G-3'!C22+'G-4'!C22</f>
        <v>165</v>
      </c>
      <c r="D22" s="45">
        <f>'G-1'!D22+'G-3'!D22+'G-4'!D22</f>
        <v>13</v>
      </c>
      <c r="E22" s="45">
        <f>'G-1'!E22+'G-3'!E22+'G-4'!E22</f>
        <v>3</v>
      </c>
      <c r="F22" s="6">
        <f t="shared" si="0"/>
        <v>204.5</v>
      </c>
      <c r="G22" s="2"/>
      <c r="H22" s="21" t="s">
        <v>26</v>
      </c>
      <c r="I22" s="46">
        <f>'G-1'!I22+'G-3'!I22+'G-4'!I22</f>
        <v>7</v>
      </c>
      <c r="J22" s="46">
        <f>'G-1'!J22+'G-3'!J22+'G-4'!J22</f>
        <v>173</v>
      </c>
      <c r="K22" s="46">
        <f>'G-1'!K22+'G-3'!K22+'G-4'!K22</f>
        <v>17</v>
      </c>
      <c r="L22" s="46">
        <f>'G-1'!L22+'G-3'!L22+'G-4'!L22</f>
        <v>7</v>
      </c>
      <c r="M22" s="6">
        <f t="shared" si="1"/>
        <v>228</v>
      </c>
      <c r="N22" s="3">
        <f>M19+M20+M21+M22</f>
        <v>775.5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792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846.5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150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52" sqref="H5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37 X CARRERA 46</v>
      </c>
      <c r="D5" s="222"/>
      <c r="E5" s="222"/>
      <c r="F5" s="111"/>
      <c r="G5" s="112"/>
      <c r="H5" s="103" t="s">
        <v>53</v>
      </c>
      <c r="I5" s="223">
        <f>'G-1'!L5</f>
        <v>3746</v>
      </c>
      <c r="J5" s="223"/>
    </row>
    <row r="6" spans="1:10" x14ac:dyDescent="0.2">
      <c r="A6" s="179" t="s">
        <v>113</v>
      </c>
      <c r="B6" s="179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44118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3</v>
      </c>
      <c r="C10" s="122"/>
      <c r="D10" s="123" t="s">
        <v>125</v>
      </c>
      <c r="E10" s="75">
        <v>0</v>
      </c>
      <c r="F10" s="75">
        <v>14</v>
      </c>
      <c r="G10" s="75">
        <v>0</v>
      </c>
      <c r="H10" s="75">
        <v>2</v>
      </c>
      <c r="I10" s="75">
        <f>E10*0.5+F10+G10*2+H10*2.5</f>
        <v>19</v>
      </c>
      <c r="J10" s="124">
        <f>IF(I10=0,"0,00",I10/SUM(I10:I12)*100)</f>
        <v>11.692307692307692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7</v>
      </c>
      <c r="F11" s="126">
        <v>85</v>
      </c>
      <c r="G11" s="126">
        <v>10</v>
      </c>
      <c r="H11" s="126">
        <v>3</v>
      </c>
      <c r="I11" s="126">
        <f t="shared" ref="I11:I45" si="0">E11*0.5+F11+G11*2+H11*2.5</f>
        <v>116</v>
      </c>
      <c r="J11" s="127">
        <f>IF(I11=0,"0,00",I11/SUM(I10:I12)*100)</f>
        <v>71.384615384615387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3</v>
      </c>
      <c r="F12" s="74">
        <v>21</v>
      </c>
      <c r="G12" s="74">
        <v>0</v>
      </c>
      <c r="H12" s="74">
        <v>2</v>
      </c>
      <c r="I12" s="130">
        <f t="shared" si="0"/>
        <v>27.5</v>
      </c>
      <c r="J12" s="131">
        <f>IF(I12=0,"0,00",I12/SUM(I10:I12)*100)</f>
        <v>16.923076923076923</v>
      </c>
    </row>
    <row r="13" spans="1:10" x14ac:dyDescent="0.2">
      <c r="A13" s="236"/>
      <c r="B13" s="239"/>
      <c r="C13" s="132"/>
      <c r="D13" s="123" t="s">
        <v>125</v>
      </c>
      <c r="E13" s="75">
        <v>0</v>
      </c>
      <c r="F13" s="75">
        <v>14</v>
      </c>
      <c r="G13" s="75">
        <v>0</v>
      </c>
      <c r="H13" s="75">
        <v>0</v>
      </c>
      <c r="I13" s="75">
        <f t="shared" si="0"/>
        <v>14</v>
      </c>
      <c r="J13" s="124">
        <f>IF(I13=0,"0,00",I13/SUM(I13:I15)*100)</f>
        <v>11.475409836065573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2</v>
      </c>
      <c r="F14" s="126">
        <v>63</v>
      </c>
      <c r="G14" s="126">
        <v>11</v>
      </c>
      <c r="H14" s="126">
        <v>1</v>
      </c>
      <c r="I14" s="126">
        <f t="shared" si="0"/>
        <v>88.5</v>
      </c>
      <c r="J14" s="127">
        <f>IF(I14=0,"0,00",I14/SUM(I13:I15)*100)</f>
        <v>72.540983606557376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2</v>
      </c>
      <c r="F15" s="74">
        <v>16</v>
      </c>
      <c r="G15" s="74">
        <v>0</v>
      </c>
      <c r="H15" s="74">
        <v>1</v>
      </c>
      <c r="I15" s="130">
        <f t="shared" si="0"/>
        <v>19.5</v>
      </c>
      <c r="J15" s="131">
        <f>IF(I15=0,"0,00",I15/SUM(I13:I15)*100)</f>
        <v>15.983606557377051</v>
      </c>
    </row>
    <row r="16" spans="1:10" x14ac:dyDescent="0.2">
      <c r="A16" s="236"/>
      <c r="B16" s="239"/>
      <c r="C16" s="132"/>
      <c r="D16" s="123" t="s">
        <v>125</v>
      </c>
      <c r="E16" s="75">
        <v>0</v>
      </c>
      <c r="F16" s="75">
        <v>12</v>
      </c>
      <c r="G16" s="75">
        <v>0</v>
      </c>
      <c r="H16" s="75">
        <v>1</v>
      </c>
      <c r="I16" s="75">
        <f t="shared" si="0"/>
        <v>14.5</v>
      </c>
      <c r="J16" s="124">
        <f>IF(I16=0,"0,00",I16/SUM(I16:I18)*100)</f>
        <v>13.488372093023257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4</v>
      </c>
      <c r="F17" s="126">
        <v>57</v>
      </c>
      <c r="G17" s="126">
        <v>6</v>
      </c>
      <c r="H17" s="126">
        <v>2</v>
      </c>
      <c r="I17" s="126">
        <f t="shared" si="0"/>
        <v>76</v>
      </c>
      <c r="J17" s="127">
        <f>IF(I17=0,"0,00",I17/SUM(I16:I18)*100)</f>
        <v>70.697674418604649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3</v>
      </c>
      <c r="F18" s="74">
        <v>13</v>
      </c>
      <c r="G18" s="74">
        <v>0</v>
      </c>
      <c r="H18" s="74">
        <v>1</v>
      </c>
      <c r="I18" s="130">
        <f t="shared" si="0"/>
        <v>17</v>
      </c>
      <c r="J18" s="131">
        <f>IF(I18=0,"0,00",I18/SUM(I16:I18)*100)</f>
        <v>15.813953488372093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3</v>
      </c>
      <c r="F29" s="126">
        <v>150</v>
      </c>
      <c r="G29" s="126">
        <v>10</v>
      </c>
      <c r="H29" s="126">
        <v>0</v>
      </c>
      <c r="I29" s="126">
        <f t="shared" si="0"/>
        <v>171.5</v>
      </c>
      <c r="J29" s="127">
        <f>IF(I29=0,"0,00",I29/SUM(I28:I30)*100)</f>
        <v>81.666666666666671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0</v>
      </c>
      <c r="F30" s="74">
        <v>31</v>
      </c>
      <c r="G30" s="74">
        <v>0</v>
      </c>
      <c r="H30" s="74">
        <v>3</v>
      </c>
      <c r="I30" s="130">
        <f t="shared" si="0"/>
        <v>38.5</v>
      </c>
      <c r="J30" s="131">
        <f>IF(I30=0,"0,00",I30/SUM(I28:I30)*100)</f>
        <v>18.333333333333332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6</v>
      </c>
      <c r="F32" s="126">
        <v>152</v>
      </c>
      <c r="G32" s="126">
        <v>11</v>
      </c>
      <c r="H32" s="126">
        <v>3</v>
      </c>
      <c r="I32" s="126">
        <f t="shared" si="0"/>
        <v>184.5</v>
      </c>
      <c r="J32" s="127">
        <f>IF(I32=0,"0,00",I32/SUM(I31:I33)*100)</f>
        <v>75.152749490835035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3</v>
      </c>
      <c r="F33" s="74">
        <v>42</v>
      </c>
      <c r="G33" s="74">
        <v>0</v>
      </c>
      <c r="H33" s="74">
        <v>7</v>
      </c>
      <c r="I33" s="130">
        <f t="shared" si="0"/>
        <v>61</v>
      </c>
      <c r="J33" s="131">
        <f>IF(I33=0,"0,00",I33/SUM(I31:I33)*100)</f>
        <v>24.847250509164969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4</v>
      </c>
      <c r="F35" s="126">
        <v>158</v>
      </c>
      <c r="G35" s="126">
        <v>8</v>
      </c>
      <c r="H35" s="126">
        <v>7</v>
      </c>
      <c r="I35" s="126">
        <f t="shared" si="0"/>
        <v>193.5</v>
      </c>
      <c r="J35" s="127">
        <f>IF(I35=0,"0,00",I35/SUM(I34:I36)*100)</f>
        <v>91.273584905660371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0</v>
      </c>
      <c r="F36" s="74">
        <v>16</v>
      </c>
      <c r="G36" s="74">
        <v>0</v>
      </c>
      <c r="H36" s="74">
        <v>1</v>
      </c>
      <c r="I36" s="130">
        <f t="shared" si="0"/>
        <v>18.5</v>
      </c>
      <c r="J36" s="131">
        <f>IF(I36=0,"0,00",I36/SUM(I34:I36)*100)</f>
        <v>8.7264150943396217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f>'G-4'!B16+'G-4'!B17</f>
        <v>2</v>
      </c>
      <c r="F38" s="126">
        <f>'G-4'!C16+'G-4'!C17</f>
        <v>15</v>
      </c>
      <c r="G38" s="126">
        <f>'G-4'!D16+'G-4'!D17</f>
        <v>12</v>
      </c>
      <c r="H38" s="126">
        <f>'G-4'!E16+'G-4'!E17</f>
        <v>1</v>
      </c>
      <c r="I38" s="126">
        <f t="shared" si="0"/>
        <v>42.5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0</v>
      </c>
      <c r="F41" s="126">
        <v>8</v>
      </c>
      <c r="G41" s="126">
        <v>14</v>
      </c>
      <c r="H41" s="126">
        <v>1</v>
      </c>
      <c r="I41" s="126">
        <f t="shared" si="0"/>
        <v>38.5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f>'G-4'!I21+'G-4'!I22</f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f>'G-4'!P12+'G-4'!P13</f>
        <v>1</v>
      </c>
      <c r="F44" s="126">
        <f>'G-4'!Q12+'G-4'!Q13</f>
        <v>12</v>
      </c>
      <c r="G44" s="126">
        <f>'G-4'!R12+'G-4'!R13</f>
        <v>9</v>
      </c>
      <c r="H44" s="126">
        <f>'G-4'!S12+'G-4'!S13</f>
        <v>0</v>
      </c>
      <c r="I44" s="126">
        <f t="shared" si="0"/>
        <v>30.5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AH13" sqref="AH13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37 X CARRERA 46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3746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44118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285</v>
      </c>
      <c r="AV12" s="97">
        <f t="shared" si="0"/>
        <v>292.5</v>
      </c>
      <c r="AW12" s="97">
        <f t="shared" si="0"/>
        <v>290.5</v>
      </c>
      <c r="AX12" s="97">
        <f t="shared" si="0"/>
        <v>275</v>
      </c>
      <c r="AY12" s="97">
        <f t="shared" si="0"/>
        <v>284.5</v>
      </c>
      <c r="AZ12" s="97">
        <f t="shared" si="0"/>
        <v>276</v>
      </c>
      <c r="BA12" s="97">
        <f t="shared" si="0"/>
        <v>263</v>
      </c>
      <c r="BB12" s="97"/>
      <c r="BC12" s="97"/>
      <c r="BD12" s="97"/>
      <c r="BE12" s="97">
        <f t="shared" ref="BE12:BQ12" si="1">P14</f>
        <v>252</v>
      </c>
      <c r="BF12" s="97">
        <f t="shared" si="1"/>
        <v>251</v>
      </c>
      <c r="BG12" s="97">
        <f t="shared" si="1"/>
        <v>246.5</v>
      </c>
      <c r="BH12" s="97">
        <f t="shared" si="1"/>
        <v>224.5</v>
      </c>
      <c r="BI12" s="97">
        <f t="shared" si="1"/>
        <v>192.5</v>
      </c>
      <c r="BJ12" s="97">
        <f t="shared" si="1"/>
        <v>157.5</v>
      </c>
      <c r="BK12" s="97">
        <f t="shared" si="1"/>
        <v>135.5</v>
      </c>
      <c r="BL12" s="97">
        <f t="shared" si="1"/>
        <v>131</v>
      </c>
      <c r="BM12" s="97">
        <f t="shared" si="1"/>
        <v>144.5</v>
      </c>
      <c r="BN12" s="97">
        <f t="shared" si="1"/>
        <v>157.5</v>
      </c>
      <c r="BO12" s="97">
        <f t="shared" si="1"/>
        <v>188</v>
      </c>
      <c r="BP12" s="97">
        <f t="shared" si="1"/>
        <v>206</v>
      </c>
      <c r="BQ12" s="97">
        <f t="shared" si="1"/>
        <v>233</v>
      </c>
      <c r="BR12" s="97"/>
      <c r="BS12" s="97"/>
      <c r="BT12" s="97"/>
      <c r="BU12" s="97">
        <f t="shared" ref="BU12:CC12" si="2">AG14</f>
        <v>176</v>
      </c>
      <c r="BV12" s="97">
        <f t="shared" si="2"/>
        <v>137</v>
      </c>
      <c r="BW12" s="97">
        <f t="shared" si="2"/>
        <v>107.5</v>
      </c>
      <c r="BX12" s="97">
        <f t="shared" si="2"/>
        <v>66.5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63.5</v>
      </c>
      <c r="C13" s="149">
        <f>'G-1'!F11</f>
        <v>78.5</v>
      </c>
      <c r="D13" s="149">
        <f>'G-1'!F12</f>
        <v>81</v>
      </c>
      <c r="E13" s="149">
        <f>'G-1'!F13</f>
        <v>62</v>
      </c>
      <c r="F13" s="149">
        <f>'G-1'!F14</f>
        <v>71</v>
      </c>
      <c r="G13" s="149">
        <f>'G-1'!F15</f>
        <v>76.5</v>
      </c>
      <c r="H13" s="149">
        <f>'G-1'!F16</f>
        <v>65.5</v>
      </c>
      <c r="I13" s="149">
        <f>'G-1'!F17</f>
        <v>71.5</v>
      </c>
      <c r="J13" s="149">
        <f>'G-1'!F18</f>
        <v>62.5</v>
      </c>
      <c r="K13" s="149">
        <f>'G-1'!F19</f>
        <v>63.5</v>
      </c>
      <c r="L13" s="150"/>
      <c r="M13" s="149">
        <f>'G-1'!F20</f>
        <v>71</v>
      </c>
      <c r="N13" s="149">
        <f>'G-1'!F21</f>
        <v>59</v>
      </c>
      <c r="O13" s="149">
        <f>'G-1'!F22</f>
        <v>60.5</v>
      </c>
      <c r="P13" s="149">
        <f>'G-1'!M10</f>
        <v>61.5</v>
      </c>
      <c r="Q13" s="149">
        <f>'G-1'!M11</f>
        <v>70</v>
      </c>
      <c r="R13" s="149">
        <f>'G-1'!M12</f>
        <v>54.5</v>
      </c>
      <c r="S13" s="149">
        <f>'G-1'!M13</f>
        <v>38.5</v>
      </c>
      <c r="T13" s="149">
        <f>'G-1'!M14</f>
        <v>29.5</v>
      </c>
      <c r="U13" s="149">
        <f>'G-1'!M15</f>
        <v>35</v>
      </c>
      <c r="V13" s="149">
        <f>'G-1'!M16</f>
        <v>32.5</v>
      </c>
      <c r="W13" s="149">
        <f>'G-1'!M17</f>
        <v>34</v>
      </c>
      <c r="X13" s="149">
        <f>'G-1'!M18</f>
        <v>43</v>
      </c>
      <c r="Y13" s="149">
        <f>'G-1'!M19</f>
        <v>48</v>
      </c>
      <c r="Z13" s="149">
        <f>'G-1'!M20</f>
        <v>63</v>
      </c>
      <c r="AA13" s="149">
        <f>'G-1'!M21</f>
        <v>52</v>
      </c>
      <c r="AB13" s="149">
        <f>'G-1'!M22</f>
        <v>70</v>
      </c>
      <c r="AC13" s="150"/>
      <c r="AD13" s="149">
        <f>'G-1'!T10</f>
        <v>39</v>
      </c>
      <c r="AE13" s="149">
        <f>'G-1'!T11</f>
        <v>29.5</v>
      </c>
      <c r="AF13" s="149">
        <f>'G-1'!T12</f>
        <v>41</v>
      </c>
      <c r="AG13" s="149">
        <f>'G-1'!T13</f>
        <v>66.5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285</v>
      </c>
      <c r="F14" s="149">
        <f t="shared" ref="F14:K14" si="3">C13+D13+E13+F13</f>
        <v>292.5</v>
      </c>
      <c r="G14" s="149">
        <f t="shared" si="3"/>
        <v>290.5</v>
      </c>
      <c r="H14" s="149">
        <f t="shared" si="3"/>
        <v>275</v>
      </c>
      <c r="I14" s="149">
        <f t="shared" si="3"/>
        <v>284.5</v>
      </c>
      <c r="J14" s="149">
        <f t="shared" si="3"/>
        <v>276</v>
      </c>
      <c r="K14" s="149">
        <f t="shared" si="3"/>
        <v>263</v>
      </c>
      <c r="L14" s="150"/>
      <c r="M14" s="149"/>
      <c r="N14" s="149"/>
      <c r="O14" s="149"/>
      <c r="P14" s="149">
        <f>M13+N13+O13+P13</f>
        <v>252</v>
      </c>
      <c r="Q14" s="149">
        <f t="shared" ref="Q14:AB14" si="4">N13+O13+P13+Q13</f>
        <v>251</v>
      </c>
      <c r="R14" s="149">
        <f t="shared" si="4"/>
        <v>246.5</v>
      </c>
      <c r="S14" s="149">
        <f t="shared" si="4"/>
        <v>224.5</v>
      </c>
      <c r="T14" s="149">
        <f t="shared" si="4"/>
        <v>192.5</v>
      </c>
      <c r="U14" s="149">
        <f t="shared" si="4"/>
        <v>157.5</v>
      </c>
      <c r="V14" s="149">
        <f t="shared" si="4"/>
        <v>135.5</v>
      </c>
      <c r="W14" s="149">
        <f t="shared" si="4"/>
        <v>131</v>
      </c>
      <c r="X14" s="149">
        <f t="shared" si="4"/>
        <v>144.5</v>
      </c>
      <c r="Y14" s="149">
        <f t="shared" si="4"/>
        <v>157.5</v>
      </c>
      <c r="Z14" s="149">
        <f t="shared" si="4"/>
        <v>188</v>
      </c>
      <c r="AA14" s="149">
        <f t="shared" si="4"/>
        <v>206</v>
      </c>
      <c r="AB14" s="149">
        <f t="shared" si="4"/>
        <v>233</v>
      </c>
      <c r="AC14" s="150"/>
      <c r="AD14" s="149"/>
      <c r="AE14" s="149"/>
      <c r="AF14" s="149"/>
      <c r="AG14" s="149">
        <f>AD13+AE13+AF13+AG13</f>
        <v>176</v>
      </c>
      <c r="AH14" s="149">
        <f t="shared" ref="AH14:AO14" si="5">AE13+AF13+AG13+AH13</f>
        <v>137</v>
      </c>
      <c r="AI14" s="149">
        <f t="shared" si="5"/>
        <v>107.5</v>
      </c>
      <c r="AJ14" s="149">
        <f t="shared" si="5"/>
        <v>66.5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0.11692307692307692</v>
      </c>
      <c r="E15" s="152"/>
      <c r="F15" s="152" t="s">
        <v>108</v>
      </c>
      <c r="G15" s="153">
        <f>DIRECCIONALIDAD!J11/100</f>
        <v>0.71384615384615391</v>
      </c>
      <c r="H15" s="152"/>
      <c r="I15" s="152" t="s">
        <v>109</v>
      </c>
      <c r="J15" s="153">
        <f>DIRECCIONALIDAD!J12/100</f>
        <v>0.16923076923076924</v>
      </c>
      <c r="K15" s="154"/>
      <c r="L15" s="148"/>
      <c r="M15" s="151"/>
      <c r="N15" s="152"/>
      <c r="O15" s="152" t="s">
        <v>107</v>
      </c>
      <c r="P15" s="153">
        <f>DIRECCIONALIDAD!J13/100</f>
        <v>0.11475409836065573</v>
      </c>
      <c r="Q15" s="152"/>
      <c r="R15" s="152"/>
      <c r="S15" s="152"/>
      <c r="T15" s="152" t="s">
        <v>108</v>
      </c>
      <c r="U15" s="153">
        <f>DIRECCIONALIDAD!J14/100</f>
        <v>0.72540983606557374</v>
      </c>
      <c r="V15" s="152"/>
      <c r="W15" s="152"/>
      <c r="X15" s="152"/>
      <c r="Y15" s="152" t="s">
        <v>109</v>
      </c>
      <c r="Z15" s="153">
        <f>DIRECCIONALIDAD!J15/100</f>
        <v>0.1598360655737705</v>
      </c>
      <c r="AA15" s="152"/>
      <c r="AB15" s="154"/>
      <c r="AC15" s="148"/>
      <c r="AD15" s="151"/>
      <c r="AE15" s="152" t="s">
        <v>107</v>
      </c>
      <c r="AF15" s="153">
        <f>DIRECCIONALIDAD!J16/100</f>
        <v>0.13488372093023257</v>
      </c>
      <c r="AG15" s="152"/>
      <c r="AH15" s="152"/>
      <c r="AI15" s="152"/>
      <c r="AJ15" s="152" t="s">
        <v>108</v>
      </c>
      <c r="AK15" s="153">
        <f>DIRECCIONALIDAD!J17/100</f>
        <v>0.7069767441860465</v>
      </c>
      <c r="AL15" s="152"/>
      <c r="AM15" s="152"/>
      <c r="AN15" s="152" t="s">
        <v>109</v>
      </c>
      <c r="AO15" s="155">
        <f>DIRECCIONALIDAD!J18/100</f>
        <v>0.15813953488372093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292.5</v>
      </c>
      <c r="C16" s="152" t="s">
        <v>107</v>
      </c>
      <c r="D16" s="162">
        <f>+B16*D15</f>
        <v>34.200000000000003</v>
      </c>
      <c r="E16" s="152"/>
      <c r="F16" s="152" t="s">
        <v>108</v>
      </c>
      <c r="G16" s="162">
        <f>+B16*G15</f>
        <v>208.8</v>
      </c>
      <c r="H16" s="152"/>
      <c r="I16" s="152" t="s">
        <v>109</v>
      </c>
      <c r="J16" s="162">
        <f>+B16*J15</f>
        <v>49.5</v>
      </c>
      <c r="K16" s="154"/>
      <c r="L16" s="148"/>
      <c r="M16" s="161">
        <f>MAX(M14:AB14)</f>
        <v>252</v>
      </c>
      <c r="N16" s="152"/>
      <c r="O16" s="152" t="s">
        <v>107</v>
      </c>
      <c r="P16" s="163">
        <f>+M16*P15</f>
        <v>28.918032786885242</v>
      </c>
      <c r="Q16" s="152"/>
      <c r="R16" s="152"/>
      <c r="S16" s="152"/>
      <c r="T16" s="152" t="s">
        <v>108</v>
      </c>
      <c r="U16" s="163">
        <f>+M16*U15</f>
        <v>182.80327868852459</v>
      </c>
      <c r="V16" s="152"/>
      <c r="W16" s="152"/>
      <c r="X16" s="152"/>
      <c r="Y16" s="152" t="s">
        <v>109</v>
      </c>
      <c r="Z16" s="163">
        <f>+M16*Z15</f>
        <v>40.278688524590166</v>
      </c>
      <c r="AA16" s="152"/>
      <c r="AB16" s="154"/>
      <c r="AC16" s="148"/>
      <c r="AD16" s="161">
        <f>MAX(AD14:AO14)</f>
        <v>176</v>
      </c>
      <c r="AE16" s="152" t="s">
        <v>107</v>
      </c>
      <c r="AF16" s="162">
        <f>+AD16*AF15</f>
        <v>23.739534883720932</v>
      </c>
      <c r="AG16" s="152"/>
      <c r="AH16" s="152"/>
      <c r="AI16" s="152"/>
      <c r="AJ16" s="152" t="s">
        <v>108</v>
      </c>
      <c r="AK16" s="162">
        <f>+AD16*AK15</f>
        <v>124.42790697674418</v>
      </c>
      <c r="AL16" s="152"/>
      <c r="AM16" s="152"/>
      <c r="AN16" s="152" t="s">
        <v>109</v>
      </c>
      <c r="AO16" s="164">
        <f>+AD16*AO15</f>
        <v>27.832558139534882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53.5</v>
      </c>
      <c r="AV19" s="101">
        <f t="shared" si="12"/>
        <v>59.5</v>
      </c>
      <c r="AW19" s="101">
        <f t="shared" si="12"/>
        <v>59.5</v>
      </c>
      <c r="AX19" s="101">
        <f t="shared" si="12"/>
        <v>68</v>
      </c>
      <c r="AY19" s="101">
        <f t="shared" si="12"/>
        <v>79</v>
      </c>
      <c r="AZ19" s="101">
        <f t="shared" si="12"/>
        <v>73</v>
      </c>
      <c r="BA19" s="101">
        <f t="shared" si="12"/>
        <v>66.5</v>
      </c>
      <c r="BB19" s="101"/>
      <c r="BC19" s="101"/>
      <c r="BD19" s="101"/>
      <c r="BE19" s="101">
        <f t="shared" ref="BE19:BQ19" si="13">P28</f>
        <v>55</v>
      </c>
      <c r="BF19" s="101">
        <f t="shared" si="13"/>
        <v>46.5</v>
      </c>
      <c r="BG19" s="101">
        <f t="shared" si="13"/>
        <v>50</v>
      </c>
      <c r="BH19" s="101">
        <f t="shared" si="13"/>
        <v>49</v>
      </c>
      <c r="BI19" s="101">
        <f t="shared" si="13"/>
        <v>47.5</v>
      </c>
      <c r="BJ19" s="101">
        <f t="shared" si="13"/>
        <v>51</v>
      </c>
      <c r="BK19" s="101">
        <f t="shared" si="13"/>
        <v>45.5</v>
      </c>
      <c r="BL19" s="101">
        <f t="shared" si="13"/>
        <v>39.5</v>
      </c>
      <c r="BM19" s="101">
        <f t="shared" si="13"/>
        <v>45</v>
      </c>
      <c r="BN19" s="101">
        <f t="shared" si="13"/>
        <v>50.5</v>
      </c>
      <c r="BO19" s="101">
        <f t="shared" si="13"/>
        <v>57</v>
      </c>
      <c r="BP19" s="101">
        <f t="shared" si="13"/>
        <v>73</v>
      </c>
      <c r="BQ19" s="101">
        <f t="shared" si="13"/>
        <v>74</v>
      </c>
      <c r="BR19" s="101"/>
      <c r="BS19" s="101"/>
      <c r="BT19" s="101"/>
      <c r="BU19" s="101">
        <f t="shared" ref="BU19:CC19" si="14">AG28</f>
        <v>67.5</v>
      </c>
      <c r="BV19" s="101">
        <f t="shared" si="14"/>
        <v>48.5</v>
      </c>
      <c r="BW19" s="101">
        <f t="shared" si="14"/>
        <v>30.5</v>
      </c>
      <c r="BX19" s="101">
        <f t="shared" si="14"/>
        <v>16.5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422</v>
      </c>
      <c r="AV20" s="92">
        <f t="shared" si="15"/>
        <v>430.5</v>
      </c>
      <c r="AW20" s="92">
        <f t="shared" si="15"/>
        <v>383.5</v>
      </c>
      <c r="AX20" s="92">
        <f t="shared" si="15"/>
        <v>395</v>
      </c>
      <c r="AY20" s="92">
        <f t="shared" si="15"/>
        <v>423.5</v>
      </c>
      <c r="AZ20" s="92">
        <f t="shared" si="15"/>
        <v>432</v>
      </c>
      <c r="BA20" s="92">
        <f t="shared" si="15"/>
        <v>462.5</v>
      </c>
      <c r="BB20" s="92"/>
      <c r="BC20" s="92"/>
      <c r="BD20" s="92"/>
      <c r="BE20" s="92">
        <f t="shared" ref="BE20:BQ20" si="16">P23</f>
        <v>539.5</v>
      </c>
      <c r="BF20" s="92">
        <f t="shared" si="16"/>
        <v>508.5</v>
      </c>
      <c r="BG20" s="92">
        <f t="shared" si="16"/>
        <v>467</v>
      </c>
      <c r="BH20" s="92">
        <f t="shared" si="16"/>
        <v>447</v>
      </c>
      <c r="BI20" s="92">
        <f t="shared" si="16"/>
        <v>433</v>
      </c>
      <c r="BJ20" s="92">
        <f t="shared" si="16"/>
        <v>416</v>
      </c>
      <c r="BK20" s="92">
        <f t="shared" si="16"/>
        <v>391</v>
      </c>
      <c r="BL20" s="92">
        <f t="shared" si="16"/>
        <v>392</v>
      </c>
      <c r="BM20" s="92">
        <f t="shared" si="16"/>
        <v>385</v>
      </c>
      <c r="BN20" s="92">
        <f t="shared" si="16"/>
        <v>397</v>
      </c>
      <c r="BO20" s="92">
        <f t="shared" si="16"/>
        <v>426</v>
      </c>
      <c r="BP20" s="92">
        <f t="shared" si="16"/>
        <v>418</v>
      </c>
      <c r="BQ20" s="92">
        <f t="shared" si="16"/>
        <v>468.5</v>
      </c>
      <c r="BR20" s="92"/>
      <c r="BS20" s="92"/>
      <c r="BT20" s="92"/>
      <c r="BU20" s="92">
        <f t="shared" ref="BU20:CC20" si="17">AG23</f>
        <v>475</v>
      </c>
      <c r="BV20" s="92">
        <f t="shared" si="17"/>
        <v>353</v>
      </c>
      <c r="BW20" s="92">
        <f t="shared" si="17"/>
        <v>212</v>
      </c>
      <c r="BX20" s="92">
        <f t="shared" si="17"/>
        <v>98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760.5</v>
      </c>
      <c r="AV21" s="92">
        <f t="shared" si="18"/>
        <v>782.5</v>
      </c>
      <c r="AW21" s="92">
        <f t="shared" si="18"/>
        <v>733.5</v>
      </c>
      <c r="AX21" s="92">
        <f t="shared" si="18"/>
        <v>738</v>
      </c>
      <c r="AY21" s="92">
        <f t="shared" si="18"/>
        <v>787</v>
      </c>
      <c r="AZ21" s="92">
        <f t="shared" si="18"/>
        <v>781</v>
      </c>
      <c r="BA21" s="92">
        <f t="shared" si="18"/>
        <v>792</v>
      </c>
      <c r="BB21" s="92"/>
      <c r="BC21" s="92"/>
      <c r="BD21" s="92"/>
      <c r="BE21" s="92">
        <f t="shared" ref="BE21:BQ21" si="19">P33</f>
        <v>846.5</v>
      </c>
      <c r="BF21" s="92">
        <f t="shared" si="19"/>
        <v>806</v>
      </c>
      <c r="BG21" s="92">
        <f t="shared" si="19"/>
        <v>763.5</v>
      </c>
      <c r="BH21" s="92">
        <f t="shared" si="19"/>
        <v>720.5</v>
      </c>
      <c r="BI21" s="92">
        <f t="shared" si="19"/>
        <v>673</v>
      </c>
      <c r="BJ21" s="92">
        <f t="shared" si="19"/>
        <v>624.5</v>
      </c>
      <c r="BK21" s="92">
        <f t="shared" si="19"/>
        <v>572</v>
      </c>
      <c r="BL21" s="92">
        <f t="shared" si="19"/>
        <v>562.5</v>
      </c>
      <c r="BM21" s="92">
        <f t="shared" si="19"/>
        <v>574.5</v>
      </c>
      <c r="BN21" s="92">
        <f t="shared" si="19"/>
        <v>605</v>
      </c>
      <c r="BO21" s="92">
        <f t="shared" si="19"/>
        <v>671</v>
      </c>
      <c r="BP21" s="92">
        <f t="shared" si="19"/>
        <v>697</v>
      </c>
      <c r="BQ21" s="92">
        <f t="shared" si="19"/>
        <v>775.5</v>
      </c>
      <c r="BR21" s="92"/>
      <c r="BS21" s="92"/>
      <c r="BT21" s="92"/>
      <c r="BU21" s="92">
        <f t="shared" ref="BU21:CC21" si="20">AG33</f>
        <v>718.5</v>
      </c>
      <c r="BV21" s="92">
        <f t="shared" si="20"/>
        <v>538.5</v>
      </c>
      <c r="BW21" s="92">
        <f t="shared" si="20"/>
        <v>350</v>
      </c>
      <c r="BX21" s="92">
        <f t="shared" si="20"/>
        <v>181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94.5</v>
      </c>
      <c r="C22" s="149">
        <f>'G-3'!F11</f>
        <v>135.5</v>
      </c>
      <c r="D22" s="149">
        <f>'G-3'!F12</f>
        <v>97.5</v>
      </c>
      <c r="E22" s="149">
        <f>'G-3'!F13</f>
        <v>94.5</v>
      </c>
      <c r="F22" s="149">
        <f>'G-3'!F14</f>
        <v>103</v>
      </c>
      <c r="G22" s="149">
        <f>'G-3'!F15</f>
        <v>88.5</v>
      </c>
      <c r="H22" s="149">
        <f>'G-3'!F16</f>
        <v>109</v>
      </c>
      <c r="I22" s="149">
        <f>'G-3'!F17</f>
        <v>123</v>
      </c>
      <c r="J22" s="149">
        <f>'G-3'!F18</f>
        <v>111.5</v>
      </c>
      <c r="K22" s="149">
        <f>'G-3'!F19</f>
        <v>119</v>
      </c>
      <c r="L22" s="150"/>
      <c r="M22" s="149">
        <f>'G-3'!F20</f>
        <v>140</v>
      </c>
      <c r="N22" s="149">
        <f>'G-3'!F21</f>
        <v>156.5</v>
      </c>
      <c r="O22" s="149">
        <f>'G-3'!F22</f>
        <v>132</v>
      </c>
      <c r="P22" s="149">
        <f>'G-3'!M10</f>
        <v>111</v>
      </c>
      <c r="Q22" s="149">
        <f>'G-3'!M11</f>
        <v>109</v>
      </c>
      <c r="R22" s="149">
        <f>'G-3'!M12</f>
        <v>115</v>
      </c>
      <c r="S22" s="149">
        <f>'G-3'!M13</f>
        <v>112</v>
      </c>
      <c r="T22" s="149">
        <f>'G-3'!M14</f>
        <v>97</v>
      </c>
      <c r="U22" s="149">
        <f>'G-3'!M15</f>
        <v>92</v>
      </c>
      <c r="V22" s="149">
        <f>'G-3'!M16</f>
        <v>90</v>
      </c>
      <c r="W22" s="149">
        <f>'G-3'!M17</f>
        <v>113</v>
      </c>
      <c r="X22" s="149">
        <f>'G-3'!M18</f>
        <v>90</v>
      </c>
      <c r="Y22" s="149">
        <f>'G-3'!M19</f>
        <v>104</v>
      </c>
      <c r="Z22" s="149">
        <f>'G-3'!M20</f>
        <v>119</v>
      </c>
      <c r="AA22" s="149">
        <f>'G-3'!M21</f>
        <v>105</v>
      </c>
      <c r="AB22" s="149">
        <f>'G-3'!M22</f>
        <v>140.5</v>
      </c>
      <c r="AC22" s="150"/>
      <c r="AD22" s="149">
        <f>'G-3'!T10</f>
        <v>122</v>
      </c>
      <c r="AE22" s="149">
        <f>'G-3'!T11</f>
        <v>141</v>
      </c>
      <c r="AF22" s="149">
        <f>'G-3'!T12</f>
        <v>114</v>
      </c>
      <c r="AG22" s="149">
        <f>'G-3'!T13</f>
        <v>98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422</v>
      </c>
      <c r="F23" s="149">
        <f t="shared" ref="F23:K23" si="21">C22+D22+E22+F22</f>
        <v>430.5</v>
      </c>
      <c r="G23" s="149">
        <f t="shared" si="21"/>
        <v>383.5</v>
      </c>
      <c r="H23" s="149">
        <f t="shared" si="21"/>
        <v>395</v>
      </c>
      <c r="I23" s="149">
        <f t="shared" si="21"/>
        <v>423.5</v>
      </c>
      <c r="J23" s="149">
        <f t="shared" si="21"/>
        <v>432</v>
      </c>
      <c r="K23" s="149">
        <f t="shared" si="21"/>
        <v>462.5</v>
      </c>
      <c r="L23" s="150"/>
      <c r="M23" s="149"/>
      <c r="N23" s="149"/>
      <c r="O23" s="149"/>
      <c r="P23" s="149">
        <f>M22+N22+O22+P22</f>
        <v>539.5</v>
      </c>
      <c r="Q23" s="149">
        <f t="shared" ref="Q23:AB23" si="22">N22+O22+P22+Q22</f>
        <v>508.5</v>
      </c>
      <c r="R23" s="149">
        <f t="shared" si="22"/>
        <v>467</v>
      </c>
      <c r="S23" s="149">
        <f t="shared" si="22"/>
        <v>447</v>
      </c>
      <c r="T23" s="149">
        <f t="shared" si="22"/>
        <v>433</v>
      </c>
      <c r="U23" s="149">
        <f t="shared" si="22"/>
        <v>416</v>
      </c>
      <c r="V23" s="149">
        <f t="shared" si="22"/>
        <v>391</v>
      </c>
      <c r="W23" s="149">
        <f t="shared" si="22"/>
        <v>392</v>
      </c>
      <c r="X23" s="149">
        <f t="shared" si="22"/>
        <v>385</v>
      </c>
      <c r="Y23" s="149">
        <f t="shared" si="22"/>
        <v>397</v>
      </c>
      <c r="Z23" s="149">
        <f t="shared" si="22"/>
        <v>426</v>
      </c>
      <c r="AA23" s="149">
        <f t="shared" si="22"/>
        <v>418</v>
      </c>
      <c r="AB23" s="149">
        <f t="shared" si="22"/>
        <v>468.5</v>
      </c>
      <c r="AC23" s="150"/>
      <c r="AD23" s="149"/>
      <c r="AE23" s="149"/>
      <c r="AF23" s="149"/>
      <c r="AG23" s="149">
        <f>AD22+AE22+AF22+AG22</f>
        <v>475</v>
      </c>
      <c r="AH23" s="149">
        <f t="shared" ref="AH23:AO23" si="23">AE22+AF22+AG22+AH22</f>
        <v>353</v>
      </c>
      <c r="AI23" s="149">
        <f t="shared" si="23"/>
        <v>212</v>
      </c>
      <c r="AJ23" s="149">
        <f t="shared" si="23"/>
        <v>98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0.81666666666666676</v>
      </c>
      <c r="H24" s="152"/>
      <c r="I24" s="152" t="s">
        <v>109</v>
      </c>
      <c r="J24" s="153">
        <f>DIRECCIONALIDAD!J30/100</f>
        <v>0.18333333333333332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0.75152749490835036</v>
      </c>
      <c r="V24" s="152"/>
      <c r="W24" s="152"/>
      <c r="X24" s="152"/>
      <c r="Y24" s="152" t="s">
        <v>109</v>
      </c>
      <c r="Z24" s="153">
        <f>DIRECCIONALIDAD!J33/100</f>
        <v>0.2484725050916497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0.91273584905660377</v>
      </c>
      <c r="AL24" s="152"/>
      <c r="AM24" s="152"/>
      <c r="AN24" s="152" t="s">
        <v>109</v>
      </c>
      <c r="AO24" s="153">
        <f>DIRECCIONALIDAD!J36/100</f>
        <v>8.7264150943396221E-2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462.5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377.70833333333337</v>
      </c>
      <c r="H25" s="152"/>
      <c r="I25" s="152" t="s">
        <v>109</v>
      </c>
      <c r="J25" s="162">
        <f>+B25*J24</f>
        <v>84.791666666666657</v>
      </c>
      <c r="K25" s="154"/>
      <c r="L25" s="148"/>
      <c r="M25" s="161">
        <f>MAX(M23:AB23)</f>
        <v>539.5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405.44908350305502</v>
      </c>
      <c r="V25" s="152"/>
      <c r="W25" s="152"/>
      <c r="X25" s="152"/>
      <c r="Y25" s="152" t="s">
        <v>109</v>
      </c>
      <c r="Z25" s="163">
        <f>+M25*Z24</f>
        <v>134.05091649694501</v>
      </c>
      <c r="AA25" s="152"/>
      <c r="AB25" s="154"/>
      <c r="AC25" s="148"/>
      <c r="AD25" s="161">
        <f>MAX(AD23:AO23)</f>
        <v>475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433.54952830188677</v>
      </c>
      <c r="AL25" s="152"/>
      <c r="AM25" s="152"/>
      <c r="AN25" s="152" t="s">
        <v>109</v>
      </c>
      <c r="AO25" s="164">
        <f>+AD25*AO24</f>
        <v>41.450471698113205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13.5</v>
      </c>
      <c r="C27" s="149">
        <f>'G-4'!F11</f>
        <v>17</v>
      </c>
      <c r="D27" s="149">
        <f>'G-4'!F12</f>
        <v>9</v>
      </c>
      <c r="E27" s="149">
        <f>'G-4'!F13</f>
        <v>14</v>
      </c>
      <c r="F27" s="149">
        <f>'G-4'!F14</f>
        <v>19.5</v>
      </c>
      <c r="G27" s="149">
        <f>'G-4'!F15</f>
        <v>17</v>
      </c>
      <c r="H27" s="149">
        <f>'G-4'!F16</f>
        <v>17.5</v>
      </c>
      <c r="I27" s="149">
        <f>'G-4'!F17</f>
        <v>25</v>
      </c>
      <c r="J27" s="149">
        <f>'G-4'!F18</f>
        <v>13.5</v>
      </c>
      <c r="K27" s="149">
        <f>'G-4'!F19</f>
        <v>10.5</v>
      </c>
      <c r="L27" s="150"/>
      <c r="M27" s="149">
        <f>'G-4'!F20</f>
        <v>18</v>
      </c>
      <c r="N27" s="149">
        <f>'G-4'!F21</f>
        <v>12.5</v>
      </c>
      <c r="O27" s="149">
        <f>'G-4'!F22</f>
        <v>12</v>
      </c>
      <c r="P27" s="149">
        <f>'G-4'!M10</f>
        <v>12.5</v>
      </c>
      <c r="Q27" s="149">
        <f>'G-4'!M11</f>
        <v>9.5</v>
      </c>
      <c r="R27" s="149">
        <f>'G-4'!M12</f>
        <v>16</v>
      </c>
      <c r="S27" s="149">
        <f>'G-4'!M13</f>
        <v>11</v>
      </c>
      <c r="T27" s="149">
        <f>'G-4'!M14</f>
        <v>11</v>
      </c>
      <c r="U27" s="149">
        <f>'G-4'!M15</f>
        <v>13</v>
      </c>
      <c r="V27" s="149">
        <f>'G-4'!M16</f>
        <v>10.5</v>
      </c>
      <c r="W27" s="149">
        <f>'G-4'!M17</f>
        <v>5</v>
      </c>
      <c r="X27" s="149">
        <f>'G-4'!M18</f>
        <v>16.5</v>
      </c>
      <c r="Y27" s="149">
        <f>'G-4'!M19</f>
        <v>18.5</v>
      </c>
      <c r="Z27" s="149">
        <f>'G-4'!M20</f>
        <v>17</v>
      </c>
      <c r="AA27" s="149">
        <f>'G-4'!M21</f>
        <v>21</v>
      </c>
      <c r="AB27" s="149">
        <f>'G-4'!M22</f>
        <v>17.5</v>
      </c>
      <c r="AC27" s="150"/>
      <c r="AD27" s="149">
        <f>'G-4'!T10</f>
        <v>19</v>
      </c>
      <c r="AE27" s="149">
        <f>'G-4'!T11</f>
        <v>18</v>
      </c>
      <c r="AF27" s="149">
        <f>'G-4'!T12</f>
        <v>14</v>
      </c>
      <c r="AG27" s="149">
        <f>'G-4'!T13</f>
        <v>16.5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53.5</v>
      </c>
      <c r="F28" s="149">
        <f t="shared" ref="F28:K28" si="24">C27+D27+E27+F27</f>
        <v>59.5</v>
      </c>
      <c r="G28" s="149">
        <f t="shared" si="24"/>
        <v>59.5</v>
      </c>
      <c r="H28" s="149">
        <f t="shared" si="24"/>
        <v>68</v>
      </c>
      <c r="I28" s="149">
        <f t="shared" si="24"/>
        <v>79</v>
      </c>
      <c r="J28" s="149">
        <f t="shared" si="24"/>
        <v>73</v>
      </c>
      <c r="K28" s="149">
        <f t="shared" si="24"/>
        <v>66.5</v>
      </c>
      <c r="L28" s="150"/>
      <c r="M28" s="149"/>
      <c r="N28" s="149"/>
      <c r="O28" s="149"/>
      <c r="P28" s="149">
        <f>M27+N27+O27+P27</f>
        <v>55</v>
      </c>
      <c r="Q28" s="149">
        <f t="shared" ref="Q28:AB28" si="25">N27+O27+P27+Q27</f>
        <v>46.5</v>
      </c>
      <c r="R28" s="149">
        <f t="shared" si="25"/>
        <v>50</v>
      </c>
      <c r="S28" s="149">
        <f t="shared" si="25"/>
        <v>49</v>
      </c>
      <c r="T28" s="149">
        <f t="shared" si="25"/>
        <v>47.5</v>
      </c>
      <c r="U28" s="149">
        <f t="shared" si="25"/>
        <v>51</v>
      </c>
      <c r="V28" s="149">
        <f t="shared" si="25"/>
        <v>45.5</v>
      </c>
      <c r="W28" s="149">
        <f t="shared" si="25"/>
        <v>39.5</v>
      </c>
      <c r="X28" s="149">
        <f t="shared" si="25"/>
        <v>45</v>
      </c>
      <c r="Y28" s="149">
        <f t="shared" si="25"/>
        <v>50.5</v>
      </c>
      <c r="Z28" s="149">
        <f t="shared" si="25"/>
        <v>57</v>
      </c>
      <c r="AA28" s="149">
        <f t="shared" si="25"/>
        <v>73</v>
      </c>
      <c r="AB28" s="149">
        <f t="shared" si="25"/>
        <v>74</v>
      </c>
      <c r="AC28" s="150"/>
      <c r="AD28" s="149"/>
      <c r="AE28" s="149"/>
      <c r="AF28" s="149"/>
      <c r="AG28" s="149">
        <f>AD27+AE27+AF27+AG27</f>
        <v>67.5</v>
      </c>
      <c r="AH28" s="149">
        <f t="shared" ref="AH28:AO28" si="26">AE27+AF27+AG27+AH27</f>
        <v>48.5</v>
      </c>
      <c r="AI28" s="149">
        <f t="shared" si="26"/>
        <v>30.5</v>
      </c>
      <c r="AJ28" s="149">
        <f t="shared" si="26"/>
        <v>16.5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79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79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74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74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67.5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67.5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171.5</v>
      </c>
      <c r="C32" s="149">
        <f t="shared" ref="C32:K32" si="27">C13+C18+C22+C27</f>
        <v>231</v>
      </c>
      <c r="D32" s="149">
        <f t="shared" si="27"/>
        <v>187.5</v>
      </c>
      <c r="E32" s="149">
        <f t="shared" si="27"/>
        <v>170.5</v>
      </c>
      <c r="F32" s="149">
        <f t="shared" si="27"/>
        <v>193.5</v>
      </c>
      <c r="G32" s="149">
        <f t="shared" si="27"/>
        <v>182</v>
      </c>
      <c r="H32" s="149">
        <f t="shared" si="27"/>
        <v>192</v>
      </c>
      <c r="I32" s="149">
        <f t="shared" si="27"/>
        <v>219.5</v>
      </c>
      <c r="J32" s="149">
        <f t="shared" si="27"/>
        <v>187.5</v>
      </c>
      <c r="K32" s="149">
        <f t="shared" si="27"/>
        <v>193</v>
      </c>
      <c r="L32" s="150"/>
      <c r="M32" s="149">
        <f>M13+M18+M22+M27</f>
        <v>229</v>
      </c>
      <c r="N32" s="149">
        <f t="shared" ref="N32:AB32" si="28">N13+N18+N22+N27</f>
        <v>228</v>
      </c>
      <c r="O32" s="149">
        <f t="shared" si="28"/>
        <v>204.5</v>
      </c>
      <c r="P32" s="149">
        <f t="shared" si="28"/>
        <v>185</v>
      </c>
      <c r="Q32" s="149">
        <f t="shared" si="28"/>
        <v>188.5</v>
      </c>
      <c r="R32" s="149">
        <f t="shared" si="28"/>
        <v>185.5</v>
      </c>
      <c r="S32" s="149">
        <f t="shared" si="28"/>
        <v>161.5</v>
      </c>
      <c r="T32" s="149">
        <f t="shared" si="28"/>
        <v>137.5</v>
      </c>
      <c r="U32" s="149">
        <f t="shared" si="28"/>
        <v>140</v>
      </c>
      <c r="V32" s="149">
        <f t="shared" si="28"/>
        <v>133</v>
      </c>
      <c r="W32" s="149">
        <f t="shared" si="28"/>
        <v>152</v>
      </c>
      <c r="X32" s="149">
        <f t="shared" si="28"/>
        <v>149.5</v>
      </c>
      <c r="Y32" s="149">
        <f t="shared" si="28"/>
        <v>170.5</v>
      </c>
      <c r="Z32" s="149">
        <f t="shared" si="28"/>
        <v>199</v>
      </c>
      <c r="AA32" s="149">
        <f t="shared" si="28"/>
        <v>178</v>
      </c>
      <c r="AB32" s="149">
        <f t="shared" si="28"/>
        <v>228</v>
      </c>
      <c r="AC32" s="150"/>
      <c r="AD32" s="149">
        <f>AD13+AD18+AD22+AD27</f>
        <v>180</v>
      </c>
      <c r="AE32" s="149">
        <f t="shared" ref="AE32:AO32" si="29">AE13+AE18+AE22+AE27</f>
        <v>188.5</v>
      </c>
      <c r="AF32" s="149">
        <f t="shared" si="29"/>
        <v>169</v>
      </c>
      <c r="AG32" s="149">
        <f t="shared" si="29"/>
        <v>181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760.5</v>
      </c>
      <c r="F33" s="149">
        <f t="shared" ref="F33:K33" si="30">C32+D32+E32+F32</f>
        <v>782.5</v>
      </c>
      <c r="G33" s="149">
        <f t="shared" si="30"/>
        <v>733.5</v>
      </c>
      <c r="H33" s="149">
        <f t="shared" si="30"/>
        <v>738</v>
      </c>
      <c r="I33" s="149">
        <f t="shared" si="30"/>
        <v>787</v>
      </c>
      <c r="J33" s="149">
        <f t="shared" si="30"/>
        <v>781</v>
      </c>
      <c r="K33" s="149">
        <f t="shared" si="30"/>
        <v>792</v>
      </c>
      <c r="L33" s="150"/>
      <c r="M33" s="149"/>
      <c r="N33" s="149"/>
      <c r="O33" s="149"/>
      <c r="P33" s="149">
        <f>M32+N32+O32+P32</f>
        <v>846.5</v>
      </c>
      <c r="Q33" s="149">
        <f t="shared" ref="Q33:AB33" si="31">N32+O32+P32+Q32</f>
        <v>806</v>
      </c>
      <c r="R33" s="149">
        <f t="shared" si="31"/>
        <v>763.5</v>
      </c>
      <c r="S33" s="149">
        <f t="shared" si="31"/>
        <v>720.5</v>
      </c>
      <c r="T33" s="149">
        <f t="shared" si="31"/>
        <v>673</v>
      </c>
      <c r="U33" s="149">
        <f t="shared" si="31"/>
        <v>624.5</v>
      </c>
      <c r="V33" s="149">
        <f t="shared" si="31"/>
        <v>572</v>
      </c>
      <c r="W33" s="149">
        <f t="shared" si="31"/>
        <v>562.5</v>
      </c>
      <c r="X33" s="149">
        <f t="shared" si="31"/>
        <v>574.5</v>
      </c>
      <c r="Y33" s="149">
        <f t="shared" si="31"/>
        <v>605</v>
      </c>
      <c r="Z33" s="149">
        <f t="shared" si="31"/>
        <v>671</v>
      </c>
      <c r="AA33" s="149">
        <f t="shared" si="31"/>
        <v>697</v>
      </c>
      <c r="AB33" s="149">
        <f t="shared" si="31"/>
        <v>775.5</v>
      </c>
      <c r="AC33" s="150"/>
      <c r="AD33" s="149"/>
      <c r="AE33" s="149"/>
      <c r="AF33" s="149"/>
      <c r="AG33" s="149">
        <f>AD32+AE32+AF32+AG32</f>
        <v>718.5</v>
      </c>
      <c r="AH33" s="149">
        <f t="shared" ref="AH33:AO33" si="32">AE32+AF32+AG32+AH32</f>
        <v>538.5</v>
      </c>
      <c r="AI33" s="149">
        <f t="shared" si="32"/>
        <v>350</v>
      </c>
      <c r="AJ33" s="149">
        <f t="shared" si="32"/>
        <v>181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2016-10-29T13:55:40Z</cp:lastPrinted>
  <dcterms:created xsi:type="dcterms:W3CDTF">1998-04-02T13:38:56Z</dcterms:created>
  <dcterms:modified xsi:type="dcterms:W3CDTF">2020-10-15T14:39:20Z</dcterms:modified>
</cp:coreProperties>
</file>